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E:\WUH\5ส\"/>
    </mc:Choice>
  </mc:AlternateContent>
  <xr:revisionPtr revIDLastSave="0" documentId="13_ncr:1_{BFC96808-981D-4824-AE87-5B31124845C3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สำนักงาน" sheetId="7" r:id="rId1"/>
    <sheet name="OPD" sheetId="1" r:id="rId2"/>
    <sheet name="ER" sheetId="5" r:id="rId3"/>
    <sheet name="เภสัชฯ" sheetId="4" r:id="rId4"/>
    <sheet name="OR" sheetId="6" r:id="rId5"/>
    <sheet name="Lab" sheetId="3" r:id="rId6"/>
    <sheet name="X-ray" sheetId="2" r:id="rId7"/>
  </sheet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5" i="4" l="1"/>
  <c r="O8" i="4"/>
  <c r="L6" i="6"/>
  <c r="N6" i="6"/>
  <c r="R9" i="3"/>
  <c r="T9" i="3"/>
  <c r="R6" i="3"/>
  <c r="T6" i="3"/>
  <c r="A2" i="4"/>
  <c r="A2" i="2"/>
  <c r="A2" i="3"/>
  <c r="A2" i="6"/>
  <c r="R8" i="3"/>
  <c r="T8" i="3"/>
  <c r="R7" i="3"/>
  <c r="T7" i="3"/>
  <c r="L7" i="6"/>
  <c r="N7" i="6"/>
  <c r="L13" i="6"/>
  <c r="N13" i="6"/>
  <c r="L12" i="6"/>
  <c r="N12" i="6"/>
  <c r="L11" i="6"/>
  <c r="N11" i="6"/>
  <c r="L10" i="6"/>
  <c r="N10" i="6"/>
  <c r="L9" i="6"/>
  <c r="N9" i="6"/>
  <c r="O5" i="4"/>
  <c r="A2" i="7"/>
  <c r="A2" i="5"/>
  <c r="M5" i="5"/>
  <c r="M6" i="5"/>
  <c r="M7" i="5"/>
  <c r="M8" i="5"/>
  <c r="M9" i="5"/>
  <c r="M10" i="5"/>
  <c r="O5" i="5"/>
  <c r="O6" i="5"/>
  <c r="O7" i="5"/>
  <c r="O8" i="5"/>
  <c r="O9" i="5"/>
  <c r="O10" i="5"/>
  <c r="M11" i="5"/>
  <c r="M13" i="5"/>
  <c r="L17" i="1"/>
  <c r="N17" i="1"/>
  <c r="L15" i="1"/>
  <c r="N15" i="1"/>
  <c r="L14" i="1"/>
  <c r="N14" i="1"/>
  <c r="L12" i="1"/>
  <c r="N12" i="1"/>
  <c r="L10" i="1"/>
  <c r="N10" i="1"/>
  <c r="L13" i="7"/>
  <c r="L15" i="7"/>
  <c r="N15" i="7"/>
  <c r="L16" i="7"/>
  <c r="L18" i="7"/>
  <c r="N18" i="7"/>
  <c r="L19" i="7"/>
  <c r="N19" i="7"/>
  <c r="L20" i="7"/>
  <c r="N20" i="7"/>
  <c r="R5" i="3"/>
  <c r="T5" i="3"/>
  <c r="L21" i="7"/>
  <c r="N21" i="7"/>
  <c r="L17" i="7"/>
  <c r="N17" i="7"/>
  <c r="L14" i="7"/>
  <c r="N14" i="7"/>
  <c r="L12" i="7"/>
  <c r="N12" i="7"/>
  <c r="L11" i="7"/>
  <c r="N11" i="7"/>
  <c r="L10" i="7"/>
  <c r="N10" i="7"/>
  <c r="L9" i="7"/>
  <c r="N9" i="7"/>
  <c r="L8" i="7"/>
  <c r="N8" i="7"/>
  <c r="L7" i="7"/>
  <c r="N7" i="7"/>
  <c r="L6" i="7"/>
  <c r="N6" i="7"/>
  <c r="L5" i="7"/>
  <c r="N5" i="7"/>
  <c r="L22" i="7"/>
  <c r="L24" i="7"/>
  <c r="L8" i="6"/>
  <c r="N8" i="6"/>
  <c r="L5" i="6"/>
  <c r="N5" i="6"/>
  <c r="L14" i="6"/>
  <c r="L16" i="6"/>
  <c r="M8" i="4"/>
  <c r="M7" i="4"/>
  <c r="O7" i="4"/>
  <c r="M6" i="4"/>
  <c r="O6" i="4"/>
  <c r="M9" i="4"/>
  <c r="M11" i="4"/>
  <c r="R10" i="3"/>
  <c r="R12" i="3"/>
  <c r="L9" i="2"/>
  <c r="N9" i="2"/>
  <c r="L8" i="2"/>
  <c r="N8" i="2"/>
  <c r="L7" i="2"/>
  <c r="N7" i="2"/>
  <c r="L6" i="2"/>
  <c r="N6" i="2"/>
  <c r="L5" i="2"/>
  <c r="N5" i="2"/>
  <c r="L20" i="1"/>
  <c r="N20" i="1"/>
  <c r="L19" i="1"/>
  <c r="N19" i="1"/>
  <c r="L18" i="1"/>
  <c r="N18" i="1"/>
  <c r="L16" i="1"/>
  <c r="N16" i="1"/>
  <c r="L13" i="1"/>
  <c r="N13" i="1"/>
  <c r="L11" i="1"/>
  <c r="N11" i="1"/>
  <c r="L9" i="1"/>
  <c r="N9" i="1"/>
  <c r="L8" i="1"/>
  <c r="N8" i="1"/>
  <c r="L7" i="1"/>
  <c r="N7" i="1"/>
  <c r="L6" i="1"/>
  <c r="N6" i="1"/>
  <c r="L5" i="1"/>
  <c r="N5" i="1"/>
  <c r="L10" i="2"/>
  <c r="L12" i="2"/>
  <c r="L21" i="1"/>
  <c r="L2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OF_SMD01</author>
  </authors>
  <commentList>
    <comment ref="I5" authorId="0" shapeId="0" xr:uid="{191EB7AA-EA34-4AC5-8BC1-8F1C0A1EBF6A}">
      <text>
        <r>
          <rPr>
            <b/>
            <sz val="9"/>
            <color indexed="81"/>
            <rFont val="Tahoma"/>
            <charset val="222"/>
          </rPr>
          <t>OF_SMD01:</t>
        </r>
        <r>
          <rPr>
            <sz val="9"/>
            <color indexed="81"/>
            <rFont val="Tahoma"/>
            <charset val="222"/>
          </rPr>
          <t xml:space="preserve">
มาตรฐานไม่เป็นปัจจุบัน</t>
        </r>
      </text>
    </comment>
    <comment ref="J5" authorId="0" shapeId="0" xr:uid="{0DBACB1D-628B-403A-ACA3-F0F54F463488}">
      <text>
        <r>
          <rPr>
            <b/>
            <sz val="9"/>
            <color indexed="81"/>
            <rFont val="Tahoma"/>
            <charset val="222"/>
          </rPr>
          <t>OF_SMD01:</t>
        </r>
        <r>
          <rPr>
            <sz val="9"/>
            <color indexed="81"/>
            <rFont val="Tahoma"/>
            <charset val="222"/>
          </rPr>
          <t xml:space="preserve">
รูปภาพก่อน-หลังไม่ครบ
ไม่มีข้อมูลคะแนน self audit ครั้งล่าสุด</t>
        </r>
      </text>
    </comment>
    <comment ref="F7" authorId="0" shapeId="0" xr:uid="{4125FC7F-C6F9-478C-B6FF-1E573081BFD8}">
      <text>
        <r>
          <rPr>
            <b/>
            <sz val="9"/>
            <color indexed="81"/>
            <rFont val="Tahoma"/>
            <charset val="222"/>
          </rPr>
          <t>OF_SMD01:</t>
        </r>
        <r>
          <rPr>
            <sz val="9"/>
            <color indexed="81"/>
            <rFont val="Tahoma"/>
            <charset val="222"/>
          </rPr>
          <t xml:space="preserve">
มีเปลนอนพักเวรเก็บอยู่ใต้โต๊ะ</t>
        </r>
      </text>
    </comment>
    <comment ref="C8" authorId="0" shapeId="0" xr:uid="{6F665E2D-8550-4A4F-BE76-AD2F084A09BF}">
      <text>
        <r>
          <rPr>
            <b/>
            <sz val="9"/>
            <color indexed="81"/>
            <rFont val="Tahoma"/>
            <charset val="222"/>
          </rPr>
          <t>OF_SMD01:</t>
        </r>
        <r>
          <rPr>
            <sz val="9"/>
            <color indexed="81"/>
            <rFont val="Tahoma"/>
            <charset val="222"/>
          </rPr>
          <t xml:space="preserve">
รายการแสดงประเภทเอกสารไม่ตรงกับของที่อยู่ในตู้</t>
        </r>
      </text>
    </comment>
    <comment ref="D9" authorId="0" shapeId="0" xr:uid="{380BDCA7-28AC-4DFE-968A-7E66FEF469EE}">
      <text>
        <r>
          <rPr>
            <b/>
            <sz val="9"/>
            <color indexed="81"/>
            <rFont val="Tahoma"/>
            <charset val="222"/>
          </rPr>
          <t>OF_SMD01:</t>
        </r>
        <r>
          <rPr>
            <sz val="9"/>
            <color indexed="81"/>
            <rFont val="Tahoma"/>
            <charset val="222"/>
          </rPr>
          <t xml:space="preserve">
บางตู้ไม่มีดัชนี</t>
        </r>
      </text>
    </comment>
    <comment ref="F10" authorId="0" shapeId="0" xr:uid="{ED92BEB5-52D5-4D87-8A7A-56F8BAE52EC8}">
      <text>
        <r>
          <rPr>
            <b/>
            <sz val="9"/>
            <color indexed="81"/>
            <rFont val="Tahoma"/>
            <charset val="222"/>
          </rPr>
          <t>OF_SMD01:</t>
        </r>
        <r>
          <rPr>
            <sz val="9"/>
            <color indexed="81"/>
            <rFont val="Tahoma"/>
            <charset val="222"/>
          </rPr>
          <t xml:space="preserve">
มีการติดกระดาษโน๊ตบนจอคอมพิวเอตร์</t>
        </r>
      </text>
    </comment>
    <comment ref="E11" authorId="0" shapeId="0" xr:uid="{37783F5D-930F-44B6-BB64-FAF8BE85A052}">
      <text>
        <r>
          <rPr>
            <b/>
            <sz val="9"/>
            <color indexed="81"/>
            <rFont val="Tahoma"/>
            <charset val="222"/>
          </rPr>
          <t>OF_SMD01:</t>
        </r>
        <r>
          <rPr>
            <sz val="9"/>
            <color indexed="81"/>
            <rFont val="Tahoma"/>
            <charset val="222"/>
          </rPr>
          <t xml:space="preserve">
มีเบอร์ช่าง</t>
        </r>
      </text>
    </comment>
    <comment ref="E17" authorId="0" shapeId="0" xr:uid="{46D1E0F9-55B6-48B2-8EC4-FE68BBC86904}">
      <text>
        <r>
          <rPr>
            <b/>
            <sz val="9"/>
            <color indexed="81"/>
            <rFont val="Tahoma"/>
            <charset val="222"/>
          </rPr>
          <t>OF_SMD01:</t>
        </r>
        <r>
          <rPr>
            <sz val="9"/>
            <color indexed="81"/>
            <rFont val="Tahoma"/>
            <charset val="222"/>
          </rPr>
          <t xml:space="preserve">
อ่างล้างจาน ไม่เรียบร้อย</t>
        </r>
      </text>
    </comment>
    <comment ref="F17" authorId="0" shapeId="0" xr:uid="{14013871-5314-4EE2-AEDB-69F4E19A9F41}">
      <text>
        <r>
          <rPr>
            <b/>
            <sz val="9"/>
            <color indexed="81"/>
            <rFont val="Tahoma"/>
            <charset val="222"/>
          </rPr>
          <t>OF_SMD01:</t>
        </r>
        <r>
          <rPr>
            <sz val="9"/>
            <color indexed="81"/>
            <rFont val="Tahoma"/>
            <charset val="222"/>
          </rPr>
          <t xml:space="preserve">
ไมโครเวฟมีคราบสกปรก
ตู้เย็นมีของหมดอายุ</t>
        </r>
      </text>
    </comment>
    <comment ref="D18" authorId="0" shapeId="0" xr:uid="{901C182B-DCC5-447E-86DE-17411BCE0A81}">
      <text>
        <r>
          <rPr>
            <b/>
            <sz val="9"/>
            <color indexed="81"/>
            <rFont val="Tahoma"/>
            <charset val="222"/>
          </rPr>
          <t>OF_SMD01:</t>
        </r>
        <r>
          <rPr>
            <sz val="9"/>
            <color indexed="81"/>
            <rFont val="Tahoma"/>
            <charset val="222"/>
          </rPr>
          <t xml:space="preserve">
มีอุปกรณ์ที่ไม่เกี่ยวข้องอยู่ภายในห้อง</t>
        </r>
      </text>
    </comment>
    <comment ref="C19" authorId="0" shapeId="0" xr:uid="{1DBFA8A6-6C62-452C-AFE2-D0B956365FA8}">
      <text>
        <r>
          <rPr>
            <b/>
            <sz val="9"/>
            <color indexed="81"/>
            <rFont val="Tahoma"/>
            <charset val="222"/>
          </rPr>
          <t>OF_SMD01:</t>
        </r>
        <r>
          <rPr>
            <sz val="9"/>
            <color indexed="81"/>
            <rFont val="Tahoma"/>
            <charset val="222"/>
          </rPr>
          <t xml:space="preserve">
ไม่มีชื่อผู้รับผิดชอบของหน่วยงาน</t>
        </r>
      </text>
    </comment>
    <comment ref="D19" authorId="0" shapeId="0" xr:uid="{81FCB125-C43B-4B35-A424-D107054D8C8F}">
      <text>
        <r>
          <rPr>
            <b/>
            <sz val="9"/>
            <color indexed="81"/>
            <rFont val="Tahoma"/>
            <charset val="222"/>
          </rPr>
          <t>OF_SMD01:</t>
        </r>
        <r>
          <rPr>
            <sz val="9"/>
            <color indexed="81"/>
            <rFont val="Tahoma"/>
            <charset val="222"/>
          </rPr>
          <t xml:space="preserve">
มีสิ่งของกีดขวาง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OF_SMD01</author>
  </authors>
  <commentList>
    <comment ref="D6" authorId="0" shapeId="0" xr:uid="{5B1BB398-BEAB-4AAA-9A0E-60E4F4903194}">
      <text>
        <r>
          <rPr>
            <b/>
            <sz val="9"/>
            <color indexed="81"/>
            <rFont val="Tahoma"/>
            <charset val="222"/>
          </rPr>
          <t>OF_SMD01:</t>
        </r>
        <r>
          <rPr>
            <sz val="9"/>
            <color indexed="81"/>
            <rFont val="Tahoma"/>
            <charset val="222"/>
          </rPr>
          <t xml:space="preserve">
อุปกรณ์สำนักงานจัดเก็บไม่เรียบร้อย</t>
        </r>
      </text>
    </comment>
    <comment ref="E6" authorId="0" shapeId="0" xr:uid="{755C4FFC-7C8D-4BD6-878B-6BDFF808D0BE}">
      <text>
        <r>
          <rPr>
            <b/>
            <sz val="9"/>
            <color indexed="81"/>
            <rFont val="Tahoma"/>
            <charset val="222"/>
          </rPr>
          <t>OF_SMD01:</t>
        </r>
        <r>
          <rPr>
            <sz val="9"/>
            <color indexed="81"/>
            <rFont val="Tahoma"/>
            <charset val="222"/>
          </rPr>
          <t xml:space="preserve">
โต๊ะคัดกรองมีกล่องเกิน 1 กล่อง</t>
        </r>
      </text>
    </comment>
    <comment ref="E8" authorId="0" shapeId="0" xr:uid="{43D2D19E-F86F-4F74-8D4B-904FC78FEEB4}">
      <text>
        <r>
          <rPr>
            <b/>
            <sz val="9"/>
            <color indexed="81"/>
            <rFont val="Tahoma"/>
            <charset val="222"/>
          </rPr>
          <t>OF_SMD01:</t>
        </r>
        <r>
          <rPr>
            <sz val="9"/>
            <color indexed="81"/>
            <rFont val="Tahoma"/>
            <charset val="222"/>
          </rPr>
          <t xml:space="preserve">
แฟ้มกับดัชนีไม่อยู่ที่เดียวกัน</t>
        </r>
      </text>
    </comment>
    <comment ref="E10" authorId="0" shapeId="0" xr:uid="{DEF457BC-0A3B-49B3-937B-665EDB38E09A}">
      <text>
        <r>
          <rPr>
            <b/>
            <sz val="9"/>
            <color indexed="81"/>
            <rFont val="Tahoma"/>
            <charset val="222"/>
          </rPr>
          <t>OF_SMD01:</t>
        </r>
        <r>
          <rPr>
            <sz val="9"/>
            <color indexed="81"/>
            <rFont val="Tahoma"/>
            <charset val="222"/>
          </rPr>
          <t xml:space="preserve">
บางเครื่องไม่มีเบอร์ช่างและผู้รับผิดชอบ</t>
        </r>
      </text>
    </comment>
    <comment ref="C13" authorId="0" shapeId="0" xr:uid="{D4EDB61F-DA75-4F72-A5E8-0C4ECB0A7FBD}">
      <text>
        <r>
          <rPr>
            <b/>
            <sz val="9"/>
            <color indexed="81"/>
            <rFont val="Tahoma"/>
            <charset val="222"/>
          </rPr>
          <t>OF_SMD01:</t>
        </r>
        <r>
          <rPr>
            <sz val="9"/>
            <color indexed="81"/>
            <rFont val="Tahoma"/>
            <charset val="222"/>
          </rPr>
          <t xml:space="preserve">
ชื่อผู้รับผิดชอบไม่เป็นปัจจุบัน</t>
        </r>
      </text>
    </comment>
    <comment ref="G13" authorId="0" shapeId="0" xr:uid="{C09AA95D-44A2-4188-B46A-BF155A4BFDFF}">
      <text>
        <r>
          <rPr>
            <b/>
            <sz val="9"/>
            <color indexed="81"/>
            <rFont val="Tahoma"/>
            <charset val="222"/>
          </rPr>
          <t>OF_SMD01:</t>
        </r>
        <r>
          <rPr>
            <sz val="9"/>
            <color indexed="81"/>
            <rFont val="Tahoma"/>
            <charset val="222"/>
          </rPr>
          <t xml:space="preserve">
ป้ายบ่งชี้เป็นทั่วไปในมาตรฐานระบุว่าเป็นถังขยะเปียก</t>
        </r>
      </text>
    </comment>
    <comment ref="C14" authorId="0" shapeId="0" xr:uid="{DDAFC85C-0FC2-4B65-A085-13F7C9CE07CA}">
      <text>
        <r>
          <rPr>
            <b/>
            <sz val="9"/>
            <color indexed="81"/>
            <rFont val="Tahoma"/>
            <charset val="222"/>
          </rPr>
          <t>OF_SMD01:</t>
        </r>
        <r>
          <rPr>
            <sz val="9"/>
            <color indexed="81"/>
            <rFont val="Tahoma"/>
            <charset val="222"/>
          </rPr>
          <t xml:space="preserve">
ไม่มีชื่อผู้รับผิดชอบประจำหน่วยงาน</t>
        </r>
      </text>
    </comment>
    <comment ref="D14" authorId="0" shapeId="0" xr:uid="{9A2E1B9E-2BF2-43AF-97CE-BBB92F2266A6}">
      <text>
        <r>
          <rPr>
            <b/>
            <sz val="9"/>
            <color indexed="81"/>
            <rFont val="Tahoma"/>
            <charset val="222"/>
          </rPr>
          <t>OF_SMD01:</t>
        </r>
        <r>
          <rPr>
            <sz val="9"/>
            <color indexed="81"/>
            <rFont val="Tahoma"/>
            <charset val="222"/>
          </rPr>
          <t xml:space="preserve">
มีสิ่งของกีดขวางทางเดิน</t>
        </r>
      </text>
    </comment>
    <comment ref="D17" authorId="0" shapeId="0" xr:uid="{A4D4F058-E981-4001-A547-95263A334214}">
      <text>
        <r>
          <rPr>
            <b/>
            <sz val="9"/>
            <color indexed="81"/>
            <rFont val="Tahoma"/>
            <charset val="222"/>
          </rPr>
          <t>OF_SMD01:</t>
        </r>
        <r>
          <rPr>
            <sz val="9"/>
            <color indexed="81"/>
            <rFont val="Tahoma"/>
            <charset val="222"/>
          </rPr>
          <t xml:space="preserve">
ผู้รับผิดชอบไม่เป็นปัจจุบัน</t>
        </r>
      </text>
    </comment>
    <comment ref="F17" authorId="0" shapeId="0" xr:uid="{E5D45446-3627-429D-B907-AE8DC91D14FA}">
      <text>
        <r>
          <rPr>
            <b/>
            <sz val="9"/>
            <color indexed="81"/>
            <rFont val="Tahoma"/>
            <charset val="222"/>
          </rPr>
          <t>OF_SMD01:</t>
        </r>
        <r>
          <rPr>
            <sz val="9"/>
            <color indexed="81"/>
            <rFont val="Tahoma"/>
            <charset val="222"/>
          </rPr>
          <t xml:space="preserve">
ข้อมูลการบันทึกไม่เป็นปัจจุบัน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OF_SMD01</author>
  </authors>
  <commentList>
    <comment ref="I6" authorId="0" shapeId="0" xr:uid="{36C96A3C-ECCF-47A6-BB38-414220E7F479}">
      <text>
        <r>
          <rPr>
            <b/>
            <sz val="9"/>
            <color indexed="81"/>
            <rFont val="Tahoma"/>
            <charset val="222"/>
          </rPr>
          <t>OF_SMD01:</t>
        </r>
        <r>
          <rPr>
            <sz val="9"/>
            <color indexed="81"/>
            <rFont val="Tahoma"/>
            <charset val="222"/>
          </rPr>
          <t xml:space="preserve">
ดัชนีไม่ครบ</t>
        </r>
      </text>
    </comment>
    <comment ref="E9" authorId="0" shapeId="0" xr:uid="{5FDC9B50-4721-4A56-B901-E4794B9403CB}">
      <text>
        <r>
          <rPr>
            <b/>
            <sz val="9"/>
            <color indexed="81"/>
            <rFont val="Tahoma"/>
            <charset val="222"/>
          </rPr>
          <t>OF_SMD01:
เก็บสิ่งของที่ไม่เกี่ยวข้อง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OF_SMD01</author>
  </authors>
  <commentList>
    <comment ref="E6" authorId="0" shapeId="0" xr:uid="{4DE7C242-02E1-40CE-99B3-62C680F81CAC}">
      <text>
        <r>
          <rPr>
            <b/>
            <sz val="9"/>
            <color indexed="81"/>
            <rFont val="Tahoma"/>
            <charset val="222"/>
          </rPr>
          <t>OF_SMD01:</t>
        </r>
        <r>
          <rPr>
            <sz val="9"/>
            <color indexed="81"/>
            <rFont val="Tahoma"/>
            <charset val="222"/>
          </rPr>
          <t xml:space="preserve">
ดัชนีไม่ครบ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OF_SMD01</author>
  </authors>
  <commentList>
    <comment ref="C5" authorId="0" shapeId="0" xr:uid="{903BA55F-F9B1-4C6A-9FCB-89EE5C78256B}">
      <text>
        <r>
          <rPr>
            <b/>
            <sz val="9"/>
            <color indexed="81"/>
            <rFont val="Tahoma"/>
            <charset val="222"/>
          </rPr>
          <t>OF_SMD01:</t>
        </r>
        <r>
          <rPr>
            <sz val="9"/>
            <color indexed="81"/>
            <rFont val="Tahoma"/>
            <charset val="222"/>
          </rPr>
          <t xml:space="preserve">
การจัดเก็บสายไฟยังไม่เรียบร้อย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OF_SMD01</author>
  </authors>
  <commentList>
    <comment ref="C9" authorId="0" shapeId="0" xr:uid="{F00B373D-FAF6-488F-9AEC-255E552F4406}">
      <text>
        <r>
          <rPr>
            <b/>
            <sz val="9"/>
            <color indexed="81"/>
            <rFont val="Tahoma"/>
            <charset val="222"/>
          </rPr>
          <t>OF_SMD01:</t>
        </r>
        <r>
          <rPr>
            <sz val="9"/>
            <color indexed="81"/>
            <rFont val="Tahoma"/>
            <charset val="222"/>
          </rPr>
          <t xml:space="preserve">
ไม่มีชื่อผู้รับผิดชอบ</t>
        </r>
      </text>
    </comment>
    <comment ref="F9" authorId="0" shapeId="0" xr:uid="{EFCB0029-0FCC-4CB1-805F-8E8110D6F993}">
      <text>
        <r>
          <rPr>
            <b/>
            <sz val="9"/>
            <color indexed="81"/>
            <rFont val="Tahoma"/>
            <charset val="222"/>
          </rPr>
          <t>OF_SMD01:</t>
        </r>
        <r>
          <rPr>
            <sz val="9"/>
            <color indexed="81"/>
            <rFont val="Tahoma"/>
            <charset val="222"/>
          </rPr>
          <t xml:space="preserve">
ตู้เย็นมีของหมดอายุ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OF_SMD01</author>
  </authors>
  <commentList>
    <comment ref="F6" authorId="0" shapeId="0" xr:uid="{22F91B31-3386-4EA6-BB60-6F31ED27CD32}">
      <text>
        <r>
          <rPr>
            <b/>
            <sz val="9"/>
            <color indexed="81"/>
            <rFont val="Tahoma"/>
            <charset val="222"/>
          </rPr>
          <t>OF_SMD01:</t>
        </r>
        <r>
          <rPr>
            <sz val="9"/>
            <color indexed="81"/>
            <rFont val="Tahoma"/>
            <charset val="222"/>
          </rPr>
          <t xml:space="preserve">
ถังไม่มีฝาปิดและไม่มีป้ายบ่งชี้</t>
        </r>
      </text>
    </comment>
    <comment ref="F7" authorId="0" shapeId="0" xr:uid="{BA4B3F86-D69A-4345-B79B-482D0BD1CE9C}">
      <text>
        <r>
          <rPr>
            <b/>
            <sz val="9"/>
            <color indexed="81"/>
            <rFont val="Tahoma"/>
            <charset val="222"/>
          </rPr>
          <t>OF_SMD01:</t>
        </r>
        <r>
          <rPr>
            <sz val="9"/>
            <color indexed="81"/>
            <rFont val="Tahoma"/>
            <charset val="222"/>
          </rPr>
          <t xml:space="preserve">
จัดเก็บเอกสารกับแฟ้มปะปนกัน</t>
        </r>
      </text>
    </comment>
    <comment ref="G7" authorId="0" shapeId="0" xr:uid="{67D47798-F002-4151-ACA6-CE044FC18723}">
      <text>
        <r>
          <rPr>
            <b/>
            <sz val="9"/>
            <color indexed="81"/>
            <rFont val="Tahoma"/>
            <charset val="222"/>
          </rPr>
          <t>OF_SMD01:</t>
        </r>
        <r>
          <rPr>
            <sz val="9"/>
            <color indexed="81"/>
            <rFont val="Tahoma"/>
            <charset val="222"/>
          </rPr>
          <t xml:space="preserve">
ดัชนีแฟ้มไม่เป็นปัจจุบัน</t>
        </r>
      </text>
    </comment>
  </commentList>
</comments>
</file>

<file path=xl/sharedStrings.xml><?xml version="1.0" encoding="utf-8"?>
<sst xmlns="http://schemas.openxmlformats.org/spreadsheetml/2006/main" count="209" uniqueCount="77">
  <si>
    <t>ที่</t>
  </si>
  <si>
    <t>มาตรฐาน</t>
  </si>
  <si>
    <t xml:space="preserve"> คะแนนมี 3 ระดับได้แก่ 1 คะแนน 0.5 คะแนน 0 คะแนน</t>
  </si>
  <si>
    <t>รวมจำนวนมาตรฐานที่ปฏิบัติได้</t>
  </si>
  <si>
    <t>จำนวนข้อ NA ในแต่ละมาตรฐาน</t>
  </si>
  <si>
    <t>คะแนน</t>
  </si>
  <si>
    <t>ป้ายบ่งชี้</t>
  </si>
  <si>
    <t xml:space="preserve">โต๊ะทำงานและเคาน์เตอร์ </t>
  </si>
  <si>
    <t>แฟ้มเอกสาร</t>
  </si>
  <si>
    <t>คอมพิวเตอร์ตั้งโต๊ะ</t>
  </si>
  <si>
    <t>แผงสวิทซ์ไฟ</t>
  </si>
  <si>
    <t>เครื่องปรับอากาศ</t>
  </si>
  <si>
    <t>การดูแลถังดับเพลิง</t>
  </si>
  <si>
    <t>ตู้น้ำดื่ม</t>
  </si>
  <si>
    <t>ถังขยะ</t>
  </si>
  <si>
    <t>รวมจำนวนคะแนนที่ได้รับ</t>
  </si>
  <si>
    <t>จำนวนมาตรฐาน</t>
  </si>
  <si>
    <t>ระดับคะแนนเฉลี่ยที่ได้รับ</t>
  </si>
  <si>
    <t>ระดับการตรวจประเมิน</t>
  </si>
  <si>
    <t>รายงานผลการเกิดอุบัติเหตุ /เวลา</t>
  </si>
  <si>
    <t>จำนวนครั้ง</t>
  </si>
  <si>
    <t>ตู้เก็บเอกสาร/ตู้เก็บอุปกรณ์สำนักงานที่เกี่ยวข้องกับการทำงาน</t>
  </si>
  <si>
    <t>อุปกรณ์สำนักงาน (โทรศัพท์/พรินเตอร์/เครื่องพรินสติ๊กเกอร์/เครื่องถ่ายเอกสาร)</t>
  </si>
  <si>
    <t>ห้องเตรียมอาหาร/พื้นที่เก็บของสำนักงาน</t>
  </si>
  <si>
    <t>พื้นที่ห้องตรวจ</t>
  </si>
  <si>
    <t>เครื่องมือ/อุปกรณ์ทางการแพทย์</t>
  </si>
  <si>
    <t>สนามเด็กเล่น</t>
  </si>
  <si>
    <t>ชื่อหน่วยงาน : แผนกผู้ป่วยนอก ศกพ.</t>
  </si>
  <si>
    <t>ชื่อหน่วยงาน : ห้องปฏิบัติการทางรังสี  ศกพ.</t>
  </si>
  <si>
    <t>พื้นที่ให้บริการทางรังสี</t>
  </si>
  <si>
    <t>พื้นที่เปลี่ยนเสื้อผ้า</t>
  </si>
  <si>
    <t>พื้นที่สำนักงานของห้องปฏิบัติการทางรังสี</t>
  </si>
  <si>
    <t>พื้นที่รอรับบริการ</t>
  </si>
  <si>
    <t>พื้นที่เตรียมอาหาร</t>
  </si>
  <si>
    <t>ชื่อหน่วยงาน : ห้องปฏิบัติการเทคนิคการแพทย์ ศกพ.</t>
  </si>
  <si>
    <t>พื้นที่เจาะเลือด</t>
  </si>
  <si>
    <t>พื้นที่ตรวจวิเคราะห์สิ่งส่งตรวจ</t>
  </si>
  <si>
    <t>ตู้เก็บวัสดุ อุปกรณ์ และเครื่องมือวิทยาศาสตร์</t>
  </si>
  <si>
    <t>พื้นที่สำนักงานห้องปฏิบัติการ</t>
  </si>
  <si>
    <t>ชื่อหน่วยงาน : แผนกเภสัชกรรม ศกพ.</t>
  </si>
  <si>
    <t>ห้องจัดยา  และห้องจ่ายยา</t>
  </si>
  <si>
    <t>ห้องให้คำปรึกษา</t>
  </si>
  <si>
    <t>ห้องพักบุคลากร</t>
  </si>
  <si>
    <t>ห้องคลังยาผู้ป่วยนอก</t>
  </si>
  <si>
    <t>ชื่อหน่วยงาน : แผนกอุบัติเหตุและฉุกเฉิน ศกพ.</t>
  </si>
  <si>
    <t xml:space="preserve">โซนคัดแยกผู้ป่วย </t>
  </si>
  <si>
    <t>เคาน์เตอร์พยาบาล/โต๊ะตรวจ</t>
  </si>
  <si>
    <t>โซนทำแผล</t>
  </si>
  <si>
    <t>โซนเตรียมยา</t>
  </si>
  <si>
    <t>ห้องเคลื่อนย้ายผู้ป่วย</t>
  </si>
  <si>
    <t>รถ Ambulance</t>
  </si>
  <si>
    <t>ชื่อหน่วยงาน : แผนกห้องผ่าตัดเล็ก ศกพ.</t>
  </si>
  <si>
    <t>หน้าห้องผ่าตัด</t>
  </si>
  <si>
    <t>ห้องผ่าตัด</t>
  </si>
  <si>
    <t>ถังดับเพลิง</t>
  </si>
  <si>
    <t>ตู้เก็บอุปกรณ์และวัสดุทางการแพทย์</t>
  </si>
  <si>
    <t>โต๊ะทำงานและเคาน์เตอร์พยาบาล</t>
  </si>
  <si>
    <t>โถงทางเดินหน้าห้องผ่าตัด</t>
  </si>
  <si>
    <t>ห้องเปลี่ยนเสื้อผ่า</t>
  </si>
  <si>
    <t>ชื่อหน่วยงาน : สำนักงาน</t>
  </si>
  <si>
    <t>คะแนนมี 3 ระดับได้แก่ 1 คะแนน 0.5 คะแนน 0 คะแนน</t>
  </si>
  <si>
    <t>รวมจำนวนตัวบ่งชี้</t>
  </si>
  <si>
    <t>ที่ปฏิบัติได้</t>
  </si>
  <si>
    <t>บอร์ด 5ส ประจำหน่วยงาน</t>
  </si>
  <si>
    <t>ตู้เก็บเอกสาร</t>
  </si>
  <si>
    <t>อุปกรณ์สำนักงาน (โทรศัพท์/โทรสาร/พรินเตอร์/เครื่องถ่ายเอกสาร)</t>
  </si>
  <si>
    <t>ห้องประชุม</t>
  </si>
  <si>
    <t>ห้องรับแขก/มุมรับแขก</t>
  </si>
  <si>
    <t>ห้อง/พื้นที่เก็บของสำนักงาน</t>
  </si>
  <si>
    <t>ห้องเตรียมอาหาร/พื้นที่เตรียมอาหาร</t>
  </si>
  <si>
    <t>ห้องควบคุมระบบไฟฟ้า เครื่องปรับอากาศ และระบบอินเทอร์เน็ต</t>
  </si>
  <si>
    <t>ข้อเสอแนะ</t>
  </si>
  <si>
    <t>หมายเหตุ หากหน่วยงานมีการ NA ทั้งมาตรฐานต้องนำมาลบตัวหารจากจำนวน 18 มาตรฐานด้วย</t>
  </si>
  <si>
    <t>ตรวจประเมินวันที่ .......  เดือน .................................. พ.ศ.2562</t>
  </si>
  <si>
    <t>สุขา</t>
  </si>
  <si>
    <t>พื้นที่รับประทานอาหาร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</si>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</sst>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Tahoma"/>
      <family val="2"/>
      <charset val="222"/>
      <scheme val="minor"/>
    </font>
    <font>
      <b/>
      <sz val="22"/>
      <color indexed="8"/>
      <name val="TH SarabunPSK"/>
      <family val="2"/>
    </font>
    <font>
      <sz val="16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b/>
      <sz val="12"/>
      <color indexed="8"/>
      <name val="TH SarabunPSK"/>
      <family val="2"/>
    </font>
    <font>
      <sz val="16"/>
      <color rgb="FFFF0000"/>
      <name val="TH SarabunPSK"/>
      <family val="2"/>
    </font>
    <font>
      <sz val="16"/>
      <name val="TH SarabunPSK"/>
      <family val="2"/>
    </font>
    <font>
      <sz val="16"/>
      <color indexed="10"/>
      <name val="TH SarabunPSK"/>
      <family val="2"/>
    </font>
    <font>
      <sz val="14"/>
      <color indexed="8"/>
      <name val="TH SarabunPSK"/>
      <family val="2"/>
    </font>
    <font>
      <b/>
      <sz val="20"/>
      <color rgb="FFFF0000"/>
      <name val="TH SarabunPSK"/>
      <family val="2"/>
    </font>
    <font>
      <b/>
      <sz val="16"/>
      <color rgb="FFFF0000"/>
      <name val="TH SarabunPSK"/>
      <family val="2"/>
    </font>
    <font>
      <sz val="11"/>
      <color theme="1"/>
      <name val="Calibri"/>
      <family val="2"/>
    </font>
    <font>
      <b/>
      <sz val="16"/>
      <color indexed="10"/>
      <name val="TH SarabunPSK"/>
      <family val="2"/>
    </font>
    <font>
      <sz val="18"/>
      <color indexed="8"/>
      <name val="TH SarabunPSK"/>
      <family val="2"/>
    </font>
    <font>
      <sz val="18"/>
      <color rgb="FFFF0000"/>
      <name val="TH SarabunPSK"/>
      <family val="2"/>
    </font>
    <font>
      <sz val="18"/>
      <name val="TH SarabunPSK"/>
      <family val="2"/>
    </font>
    <font>
      <sz val="18"/>
      <color indexed="10"/>
      <name val="TH SarabunPSK"/>
      <family val="2"/>
    </font>
    <font>
      <b/>
      <sz val="18"/>
      <color rgb="FFFF0000"/>
      <name val="TH SarabunPSK"/>
      <family val="2"/>
    </font>
    <font>
      <sz val="18"/>
      <color theme="1"/>
      <name val="Calibri"/>
      <family val="2"/>
    </font>
    <font>
      <b/>
      <sz val="18"/>
      <color indexed="10"/>
      <name val="TH SarabunPSK"/>
      <family val="2"/>
    </font>
    <font>
      <sz val="15"/>
      <color indexed="8"/>
      <name val="TH SarabunPSK"/>
      <family val="2"/>
    </font>
    <font>
      <sz val="15"/>
      <name val="TH SarabunPSK"/>
      <family val="2"/>
    </font>
    <font>
      <sz val="15"/>
      <color indexed="10"/>
      <name val="TH SarabunPSK"/>
      <family val="2"/>
    </font>
    <font>
      <sz val="15"/>
      <color theme="1"/>
      <name val="TH SarabunPSK"/>
      <family val="2"/>
    </font>
    <font>
      <b/>
      <sz val="15"/>
      <color indexed="8"/>
      <name val="TH SarabunPSK"/>
      <family val="2"/>
    </font>
    <font>
      <b/>
      <sz val="15"/>
      <color rgb="FFFF0000"/>
      <name val="TH SarabunPSK"/>
      <family val="2"/>
    </font>
    <font>
      <sz val="15"/>
      <color theme="1"/>
      <name val="Calibri"/>
      <family val="2"/>
    </font>
    <font>
      <b/>
      <sz val="15"/>
      <color indexed="10"/>
      <name val="TH SarabunPSK"/>
      <family val="2"/>
    </font>
    <font>
      <b/>
      <sz val="14"/>
      <color indexed="8"/>
      <name val="TH SarabunPSK"/>
      <family val="2"/>
    </font>
    <font>
      <sz val="9"/>
      <color indexed="81"/>
      <name val="Tahoma"/>
      <charset val="222"/>
    </font>
    <font>
      <b/>
      <sz val="9"/>
      <color indexed="81"/>
      <name val="Tahoma"/>
      <charset val="222"/>
    </font>
  </fonts>
  <fills count="8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0.499984740745262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46">
    <xf numFmtId="0" fontId="0" fillId="0" borderId="0" xfId="0"/>
    <xf numFmtId="0" fontId="2" fillId="0" borderId="0" xfId="0" applyFont="1"/>
    <xf numFmtId="0" fontId="2" fillId="0" borderId="2" xfId="0" applyFont="1" applyBorder="1"/>
    <xf numFmtId="0" fontId="2" fillId="0" borderId="7" xfId="0" applyFont="1" applyBorder="1"/>
    <xf numFmtId="0" fontId="2" fillId="0" borderId="11" xfId="0" applyFont="1" applyBorder="1" applyAlignment="1">
      <alignment horizontal="center" vertical="center"/>
    </xf>
    <xf numFmtId="0" fontId="2" fillId="0" borderId="7" xfId="0" applyFont="1" applyBorder="1" applyAlignment="1">
      <alignment vertical="center" wrapText="1"/>
    </xf>
    <xf numFmtId="0" fontId="8" fillId="0" borderId="7" xfId="0" applyFont="1" applyBorder="1"/>
    <xf numFmtId="0" fontId="8" fillId="0" borderId="0" xfId="0" applyFont="1"/>
    <xf numFmtId="0" fontId="9" fillId="0" borderId="7" xfId="0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2" fontId="4" fillId="0" borderId="21" xfId="0" applyNumberFormat="1" applyFont="1" applyBorder="1" applyAlignment="1">
      <alignment horizontal="center"/>
    </xf>
    <xf numFmtId="2" fontId="2" fillId="0" borderId="0" xfId="0" applyNumberFormat="1" applyFont="1"/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/>
    <xf numFmtId="0" fontId="2" fillId="0" borderId="0" xfId="0" applyFont="1" applyBorder="1"/>
    <xf numFmtId="2" fontId="12" fillId="4" borderId="21" xfId="0" applyNumberFormat="1" applyFont="1" applyFill="1" applyBorder="1" applyAlignment="1">
      <alignment horizontal="center" vertical="center"/>
    </xf>
    <xf numFmtId="0" fontId="13" fillId="0" borderId="17" xfId="0" applyFont="1" applyBorder="1" applyAlignment="1">
      <alignment vertical="top" wrapText="1"/>
    </xf>
    <xf numFmtId="0" fontId="13" fillId="0" borderId="0" xfId="0" applyFont="1" applyAlignment="1">
      <alignment vertical="top" wrapText="1"/>
    </xf>
    <xf numFmtId="0" fontId="2" fillId="0" borderId="10" xfId="0" applyFont="1" applyBorder="1" applyAlignment="1">
      <alignment horizontal="center" vertical="center"/>
    </xf>
    <xf numFmtId="0" fontId="2" fillId="0" borderId="22" xfId="0" applyFont="1" applyBorder="1"/>
    <xf numFmtId="0" fontId="11" fillId="4" borderId="24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5" borderId="12" xfId="0" applyFont="1" applyFill="1" applyBorder="1" applyAlignment="1">
      <alignment horizontal="center"/>
    </xf>
    <xf numFmtId="0" fontId="4" fillId="5" borderId="12" xfId="0" applyFont="1" applyFill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2" fillId="0" borderId="12" xfId="0" applyFont="1" applyBorder="1"/>
    <xf numFmtId="0" fontId="2" fillId="0" borderId="14" xfId="0" applyFont="1" applyBorder="1"/>
    <xf numFmtId="0" fontId="2" fillId="0" borderId="5" xfId="0" applyFont="1" applyBorder="1" applyAlignment="1">
      <alignment horizontal="left"/>
    </xf>
    <xf numFmtId="0" fontId="2" fillId="0" borderId="6" xfId="0" applyFont="1" applyBorder="1"/>
    <xf numFmtId="0" fontId="3" fillId="0" borderId="0" xfId="0" applyFont="1" applyFill="1" applyBorder="1" applyAlignment="1">
      <alignment horizontal="center"/>
    </xf>
    <xf numFmtId="2" fontId="4" fillId="0" borderId="24" xfId="0" applyNumberFormat="1" applyFont="1" applyBorder="1" applyAlignment="1">
      <alignment horizontal="center"/>
    </xf>
    <xf numFmtId="0" fontId="8" fillId="0" borderId="14" xfId="0" applyFont="1" applyBorder="1"/>
    <xf numFmtId="0" fontId="13" fillId="0" borderId="0" xfId="0" applyFont="1" applyBorder="1" applyAlignment="1">
      <alignment vertical="top" wrapText="1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2" fontId="2" fillId="0" borderId="40" xfId="0" applyNumberFormat="1" applyFont="1" applyBorder="1"/>
    <xf numFmtId="0" fontId="2" fillId="0" borderId="41" xfId="0" applyFont="1" applyBorder="1" applyAlignment="1">
      <alignment horizontal="center" vertical="center"/>
    </xf>
    <xf numFmtId="0" fontId="2" fillId="0" borderId="34" xfId="0" applyFont="1" applyBorder="1" applyAlignment="1">
      <alignment vertical="center" wrapText="1"/>
    </xf>
    <xf numFmtId="0" fontId="2" fillId="0" borderId="42" xfId="0" applyFont="1" applyBorder="1" applyAlignment="1">
      <alignment horizontal="center"/>
    </xf>
    <xf numFmtId="0" fontId="8" fillId="0" borderId="43" xfId="0" applyFont="1" applyBorder="1"/>
    <xf numFmtId="2" fontId="2" fillId="0" borderId="44" xfId="0" applyNumberFormat="1" applyFont="1" applyBorder="1"/>
    <xf numFmtId="2" fontId="2" fillId="0" borderId="45" xfId="0" applyNumberFormat="1" applyFont="1" applyBorder="1"/>
    <xf numFmtId="0" fontId="14" fillId="0" borderId="0" xfId="0" applyFont="1" applyBorder="1"/>
    <xf numFmtId="0" fontId="14" fillId="0" borderId="0" xfId="0" applyFont="1"/>
    <xf numFmtId="0" fontId="14" fillId="0" borderId="0" xfId="0" applyFont="1" applyBorder="1" applyAlignment="1">
      <alignment vertical="center"/>
    </xf>
    <xf numFmtId="0" fontId="3" fillId="0" borderId="34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/>
    </xf>
    <xf numFmtId="0" fontId="14" fillId="0" borderId="2" xfId="0" applyFont="1" applyBorder="1"/>
    <xf numFmtId="2" fontId="14" fillId="0" borderId="45" xfId="0" applyNumberFormat="1" applyFont="1" applyBorder="1"/>
    <xf numFmtId="0" fontId="14" fillId="0" borderId="11" xfId="0" applyFont="1" applyBorder="1" applyAlignment="1">
      <alignment horizontal="center" vertical="center"/>
    </xf>
    <xf numFmtId="0" fontId="14" fillId="0" borderId="7" xfId="0" applyFont="1" applyBorder="1" applyAlignment="1">
      <alignment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3" borderId="7" xfId="0" applyFont="1" applyFill="1" applyBorder="1" applyAlignment="1">
      <alignment horizontal="center" vertical="center" wrapText="1"/>
    </xf>
    <xf numFmtId="0" fontId="14" fillId="0" borderId="31" xfId="0" applyFont="1" applyBorder="1" applyAlignment="1">
      <alignment horizontal="center"/>
    </xf>
    <xf numFmtId="0" fontId="17" fillId="0" borderId="14" xfId="0" applyFont="1" applyBorder="1"/>
    <xf numFmtId="2" fontId="14" fillId="0" borderId="40" xfId="0" applyNumberFormat="1" applyFont="1" applyBorder="1"/>
    <xf numFmtId="0" fontId="17" fillId="0" borderId="0" xfId="0" applyFont="1"/>
    <xf numFmtId="0" fontId="14" fillId="0" borderId="41" xfId="0" applyFont="1" applyBorder="1" applyAlignment="1">
      <alignment horizontal="center" vertical="center"/>
    </xf>
    <xf numFmtId="0" fontId="14" fillId="0" borderId="34" xfId="0" applyFont="1" applyBorder="1" applyAlignment="1">
      <alignment vertical="center" wrapText="1"/>
    </xf>
    <xf numFmtId="0" fontId="16" fillId="0" borderId="34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/>
    </xf>
    <xf numFmtId="0" fontId="14" fillId="0" borderId="17" xfId="0" applyFont="1" applyBorder="1" applyAlignment="1">
      <alignment horizontal="center" vertical="center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2" fontId="3" fillId="0" borderId="24" xfId="0" applyNumberFormat="1" applyFont="1" applyBorder="1" applyAlignment="1">
      <alignment horizontal="center"/>
    </xf>
    <xf numFmtId="2" fontId="14" fillId="0" borderId="0" xfId="0" applyNumberFormat="1" applyFont="1"/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/>
    <xf numFmtId="2" fontId="3" fillId="0" borderId="21" xfId="0" applyNumberFormat="1" applyFont="1" applyBorder="1" applyAlignment="1">
      <alignment horizontal="center"/>
    </xf>
    <xf numFmtId="0" fontId="3" fillId="0" borderId="0" xfId="0" applyFont="1" applyBorder="1" applyAlignment="1"/>
    <xf numFmtId="2" fontId="19" fillId="4" borderId="21" xfId="0" applyNumberFormat="1" applyFont="1" applyFill="1" applyBorder="1" applyAlignment="1">
      <alignment horizontal="center" vertical="center"/>
    </xf>
    <xf numFmtId="0" fontId="20" fillId="0" borderId="0" xfId="0" applyFont="1" applyBorder="1" applyAlignment="1">
      <alignment vertical="top" wrapText="1"/>
    </xf>
    <xf numFmtId="0" fontId="20" fillId="0" borderId="0" xfId="0" applyFont="1" applyAlignment="1">
      <alignment vertical="top" wrapText="1"/>
    </xf>
    <xf numFmtId="0" fontId="14" fillId="0" borderId="10" xfId="0" applyFont="1" applyBorder="1" applyAlignment="1">
      <alignment horizontal="center" vertical="center"/>
    </xf>
    <xf numFmtId="0" fontId="14" fillId="0" borderId="22" xfId="0" applyFont="1" applyBorder="1"/>
    <xf numFmtId="0" fontId="3" fillId="0" borderId="22" xfId="0" applyFont="1" applyBorder="1" applyAlignment="1"/>
    <xf numFmtId="0" fontId="18" fillId="4" borderId="24" xfId="0" applyFont="1" applyFill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3" fillId="5" borderId="12" xfId="0" applyFont="1" applyFill="1" applyBorder="1" applyAlignment="1">
      <alignment horizontal="center"/>
    </xf>
    <xf numFmtId="0" fontId="3" fillId="5" borderId="12" xfId="0" applyFont="1" applyFill="1" applyBorder="1" applyAlignment="1">
      <alignment horizontal="center"/>
    </xf>
    <xf numFmtId="0" fontId="14" fillId="0" borderId="7" xfId="0" applyFont="1" applyBorder="1" applyAlignment="1">
      <alignment horizontal="left"/>
    </xf>
    <xf numFmtId="0" fontId="14" fillId="0" borderId="12" xfId="0" applyFont="1" applyBorder="1"/>
    <xf numFmtId="0" fontId="14" fillId="0" borderId="14" xfId="0" applyFont="1" applyBorder="1"/>
    <xf numFmtId="0" fontId="14" fillId="0" borderId="5" xfId="0" applyFont="1" applyBorder="1" applyAlignment="1">
      <alignment horizontal="left"/>
    </xf>
    <xf numFmtId="0" fontId="14" fillId="0" borderId="6" xfId="0" applyFont="1" applyBorder="1"/>
    <xf numFmtId="0" fontId="4" fillId="5" borderId="12" xfId="0" applyFont="1" applyFill="1" applyBorder="1" applyAlignment="1">
      <alignment horizontal="center"/>
    </xf>
    <xf numFmtId="0" fontId="3" fillId="0" borderId="35" xfId="0" applyFont="1" applyBorder="1" applyAlignment="1">
      <alignment horizontal="center" vertical="center" wrapText="1"/>
    </xf>
    <xf numFmtId="2" fontId="14" fillId="0" borderId="52" xfId="0" applyNumberFormat="1" applyFont="1" applyBorder="1"/>
    <xf numFmtId="2" fontId="14" fillId="0" borderId="30" xfId="0" applyNumberFormat="1" applyFont="1" applyBorder="1"/>
    <xf numFmtId="2" fontId="14" fillId="0" borderId="39" xfId="0" applyNumberFormat="1" applyFont="1" applyBorder="1"/>
    <xf numFmtId="0" fontId="14" fillId="0" borderId="33" xfId="0" applyFont="1" applyBorder="1"/>
    <xf numFmtId="0" fontId="17" fillId="0" borderId="31" xfId="0" applyFont="1" applyBorder="1"/>
    <xf numFmtId="0" fontId="14" fillId="0" borderId="46" xfId="0" applyFont="1" applyBorder="1" applyAlignment="1">
      <alignment horizontal="center" vertical="center"/>
    </xf>
    <xf numFmtId="0" fontId="14" fillId="0" borderId="54" xfId="0" applyFont="1" applyBorder="1" applyAlignment="1">
      <alignment vertical="center" wrapText="1"/>
    </xf>
    <xf numFmtId="0" fontId="16" fillId="0" borderId="54" xfId="0" applyFont="1" applyBorder="1" applyAlignment="1">
      <alignment horizontal="center" vertical="center" wrapText="1"/>
    </xf>
    <xf numFmtId="0" fontId="14" fillId="0" borderId="53" xfId="0" applyFont="1" applyBorder="1"/>
    <xf numFmtId="2" fontId="14" fillId="0" borderId="37" xfId="0" applyNumberFormat="1" applyFont="1" applyBorder="1"/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4" fillId="0" borderId="31" xfId="0" applyFont="1" applyBorder="1"/>
    <xf numFmtId="0" fontId="14" fillId="0" borderId="42" xfId="0" applyFont="1" applyBorder="1"/>
    <xf numFmtId="0" fontId="21" fillId="0" borderId="46" xfId="0" applyFont="1" applyBorder="1" applyAlignment="1">
      <alignment horizontal="center" vertical="center"/>
    </xf>
    <xf numFmtId="0" fontId="21" fillId="0" borderId="54" xfId="0" applyFont="1" applyBorder="1" applyAlignment="1">
      <alignment vertical="center" wrapText="1"/>
    </xf>
    <xf numFmtId="0" fontId="22" fillId="0" borderId="54" xfId="0" applyFont="1" applyBorder="1" applyAlignment="1">
      <alignment horizontal="center" vertical="center" wrapText="1"/>
    </xf>
    <xf numFmtId="2" fontId="21" fillId="0" borderId="37" xfId="0" applyNumberFormat="1" applyFont="1" applyBorder="1"/>
    <xf numFmtId="0" fontId="21" fillId="0" borderId="11" xfId="0" applyFont="1" applyBorder="1" applyAlignment="1">
      <alignment horizontal="center" vertical="center"/>
    </xf>
    <xf numFmtId="0" fontId="21" fillId="0" borderId="7" xfId="0" applyFont="1" applyBorder="1" applyAlignment="1">
      <alignment vertical="center" wrapText="1"/>
    </xf>
    <xf numFmtId="0" fontId="21" fillId="0" borderId="31" xfId="0" applyFont="1" applyBorder="1" applyAlignment="1">
      <alignment horizontal="center"/>
    </xf>
    <xf numFmtId="2" fontId="21" fillId="0" borderId="30" xfId="0" applyNumberFormat="1" applyFont="1" applyBorder="1"/>
    <xf numFmtId="0" fontId="22" fillId="0" borderId="7" xfId="0" applyFont="1" applyBorder="1" applyAlignment="1">
      <alignment horizontal="center" vertical="center" wrapText="1"/>
    </xf>
    <xf numFmtId="0" fontId="21" fillId="0" borderId="56" xfId="0" applyFont="1" applyBorder="1" applyAlignment="1">
      <alignment horizontal="center" vertical="center"/>
    </xf>
    <xf numFmtId="0" fontId="21" fillId="0" borderId="15" xfId="0" applyFont="1" applyBorder="1" applyAlignment="1">
      <alignment vertical="center" wrapText="1"/>
    </xf>
    <xf numFmtId="0" fontId="21" fillId="0" borderId="49" xfId="0" applyFont="1" applyBorder="1" applyAlignment="1">
      <alignment horizontal="center"/>
    </xf>
    <xf numFmtId="2" fontId="21" fillId="0" borderId="57" xfId="0" applyNumberFormat="1" applyFont="1" applyBorder="1"/>
    <xf numFmtId="0" fontId="22" fillId="0" borderId="7" xfId="0" applyFont="1" applyBorder="1" applyAlignment="1">
      <alignment vertical="center" wrapText="1"/>
    </xf>
    <xf numFmtId="0" fontId="21" fillId="0" borderId="41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 wrapText="1"/>
    </xf>
    <xf numFmtId="2" fontId="21" fillId="0" borderId="39" xfId="0" applyNumberFormat="1" applyFont="1" applyBorder="1"/>
    <xf numFmtId="0" fontId="21" fillId="0" borderId="17" xfId="0" applyFont="1" applyBorder="1" applyAlignment="1">
      <alignment horizontal="center" vertical="center"/>
    </xf>
    <xf numFmtId="0" fontId="21" fillId="0" borderId="0" xfId="0" applyFont="1" applyBorder="1" applyAlignment="1">
      <alignment vertical="center" wrapText="1"/>
    </xf>
    <xf numFmtId="0" fontId="21" fillId="0" borderId="0" xfId="0" applyFont="1" applyBorder="1" applyAlignment="1">
      <alignment horizontal="center" vertical="center" wrapText="1"/>
    </xf>
    <xf numFmtId="2" fontId="25" fillId="0" borderId="24" xfId="0" applyNumberFormat="1" applyFont="1" applyBorder="1" applyAlignment="1">
      <alignment horizontal="center"/>
    </xf>
    <xf numFmtId="2" fontId="21" fillId="0" borderId="0" xfId="0" applyNumberFormat="1" applyFont="1"/>
    <xf numFmtId="0" fontId="26" fillId="0" borderId="0" xfId="0" applyFont="1" applyBorder="1" applyAlignment="1">
      <alignment horizontal="center" vertical="center"/>
    </xf>
    <xf numFmtId="0" fontId="25" fillId="0" borderId="0" xfId="0" applyFont="1" applyFill="1" applyBorder="1" applyAlignment="1">
      <alignment horizontal="center"/>
    </xf>
    <xf numFmtId="0" fontId="26" fillId="0" borderId="0" xfId="0" applyFont="1" applyBorder="1"/>
    <xf numFmtId="0" fontId="21" fillId="0" borderId="0" xfId="0" applyFont="1" applyBorder="1"/>
    <xf numFmtId="2" fontId="25" fillId="0" borderId="21" xfId="0" applyNumberFormat="1" applyFont="1" applyBorder="1" applyAlignment="1">
      <alignment horizontal="center"/>
    </xf>
    <xf numFmtId="2" fontId="27" fillId="4" borderId="21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vertical="top" wrapText="1"/>
    </xf>
    <xf numFmtId="0" fontId="21" fillId="0" borderId="10" xfId="0" applyFont="1" applyBorder="1" applyAlignment="1">
      <alignment horizontal="center" vertical="center"/>
    </xf>
    <xf numFmtId="0" fontId="21" fillId="0" borderId="22" xfId="0" applyFont="1" applyBorder="1"/>
    <xf numFmtId="0" fontId="26" fillId="4" borderId="24" xfId="0" applyFont="1" applyFill="1" applyBorder="1" applyAlignment="1">
      <alignment horizontal="center"/>
    </xf>
    <xf numFmtId="0" fontId="3" fillId="0" borderId="0" xfId="0" applyFont="1"/>
    <xf numFmtId="0" fontId="2" fillId="0" borderId="59" xfId="0" applyFont="1" applyBorder="1"/>
    <xf numFmtId="0" fontId="2" fillId="0" borderId="4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49" fontId="21" fillId="0" borderId="53" xfId="0" applyNumberFormat="1" applyFont="1" applyBorder="1" applyAlignment="1">
      <alignment horizontal="center"/>
    </xf>
    <xf numFmtId="0" fontId="23" fillId="0" borderId="31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8" fillId="0" borderId="17" xfId="0" applyFont="1" applyBorder="1" applyAlignment="1">
      <alignment horizontal="center" vertical="top" wrapText="1"/>
    </xf>
    <xf numFmtId="0" fontId="28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17" fillId="0" borderId="42" xfId="0" applyFont="1" applyBorder="1" applyAlignment="1">
      <alignment horizontal="center"/>
    </xf>
    <xf numFmtId="0" fontId="17" fillId="0" borderId="43" xfId="0" applyFont="1" applyBorder="1" applyAlignment="1">
      <alignment horizontal="center"/>
    </xf>
    <xf numFmtId="2" fontId="2" fillId="0" borderId="52" xfId="0" applyNumberFormat="1" applyFont="1" applyBorder="1"/>
    <xf numFmtId="2" fontId="2" fillId="0" borderId="30" xfId="0" applyNumberFormat="1" applyFont="1" applyBorder="1"/>
    <xf numFmtId="2" fontId="2" fillId="0" borderId="39" xfId="0" applyNumberFormat="1" applyFont="1" applyBorder="1"/>
    <xf numFmtId="0" fontId="2" fillId="0" borderId="33" xfId="0" applyFont="1" applyBorder="1"/>
    <xf numFmtId="0" fontId="8" fillId="0" borderId="31" xfId="0" applyFont="1" applyBorder="1"/>
    <xf numFmtId="0" fontId="2" fillId="0" borderId="42" xfId="0" applyFont="1" applyBorder="1"/>
    <xf numFmtId="0" fontId="6" fillId="0" borderId="17" xfId="0" applyFont="1" applyBorder="1" applyAlignment="1">
      <alignment horizontal="center" vertical="center"/>
    </xf>
    <xf numFmtId="0" fontId="16" fillId="6" borderId="30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/>
    </xf>
    <xf numFmtId="0" fontId="21" fillId="0" borderId="30" xfId="0" applyFont="1" applyBorder="1" applyAlignment="1">
      <alignment horizontal="center"/>
    </xf>
    <xf numFmtId="0" fontId="21" fillId="0" borderId="30" xfId="0" applyFont="1" applyBorder="1" applyAlignment="1">
      <alignment horizontal="center" vertical="center"/>
    </xf>
    <xf numFmtId="0" fontId="21" fillId="0" borderId="57" xfId="0" applyFont="1" applyBorder="1" applyAlignment="1">
      <alignment horizontal="center"/>
    </xf>
    <xf numFmtId="0" fontId="21" fillId="0" borderId="39" xfId="0" applyFont="1" applyBorder="1" applyAlignment="1">
      <alignment horizontal="center"/>
    </xf>
    <xf numFmtId="0" fontId="22" fillId="2" borderId="59" xfId="0" applyFont="1" applyFill="1" applyBorder="1" applyAlignment="1">
      <alignment vertical="center" wrapText="1"/>
    </xf>
    <xf numFmtId="0" fontId="22" fillId="0" borderId="40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14" fillId="0" borderId="39" xfId="0" applyFont="1" applyBorder="1" applyAlignment="1">
      <alignment horizontal="center"/>
    </xf>
    <xf numFmtId="0" fontId="16" fillId="3" borderId="54" xfId="0" applyFont="1" applyFill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/>
    </xf>
    <xf numFmtId="0" fontId="2" fillId="0" borderId="54" xfId="0" applyFont="1" applyBorder="1" applyAlignment="1">
      <alignment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2" borderId="40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2" fillId="0" borderId="60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2" fontId="2" fillId="0" borderId="59" xfId="0" applyNumberFormat="1" applyFont="1" applyBorder="1"/>
    <xf numFmtId="0" fontId="2" fillId="0" borderId="61" xfId="0" applyFont="1" applyBorder="1" applyAlignment="1">
      <alignment horizontal="center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/>
    </xf>
    <xf numFmtId="0" fontId="2" fillId="0" borderId="34" xfId="0" applyFont="1" applyBorder="1"/>
    <xf numFmtId="0" fontId="16" fillId="0" borderId="9" xfId="0" applyFont="1" applyBorder="1" applyAlignment="1">
      <alignment horizontal="center" vertical="center" wrapText="1"/>
    </xf>
    <xf numFmtId="0" fontId="22" fillId="0" borderId="34" xfId="0" applyFont="1" applyBorder="1" applyAlignment="1">
      <alignment vertical="center" wrapText="1"/>
    </xf>
    <xf numFmtId="0" fontId="24" fillId="0" borderId="42" xfId="0" applyFont="1" applyBorder="1" applyAlignment="1">
      <alignment horizontal="center"/>
    </xf>
    <xf numFmtId="0" fontId="5" fillId="0" borderId="51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16" fillId="6" borderId="37" xfId="0" applyFont="1" applyFill="1" applyBorder="1" applyAlignment="1">
      <alignment vertical="center" wrapText="1"/>
    </xf>
    <xf numFmtId="0" fontId="3" fillId="0" borderId="63" xfId="0" applyFont="1" applyBorder="1" applyAlignment="1">
      <alignment horizontal="center" vertical="center" wrapText="1"/>
    </xf>
    <xf numFmtId="0" fontId="16" fillId="6" borderId="7" xfId="0" applyFont="1" applyFill="1" applyBorder="1" applyAlignment="1">
      <alignment horizontal="center" vertical="center" wrapText="1"/>
    </xf>
    <xf numFmtId="0" fontId="16" fillId="6" borderId="40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/>
    </xf>
    <xf numFmtId="0" fontId="4" fillId="5" borderId="14" xfId="0" applyFont="1" applyFill="1" applyBorder="1" applyAlignment="1">
      <alignment horizontal="center"/>
    </xf>
    <xf numFmtId="0" fontId="22" fillId="2" borderId="34" xfId="0" applyFont="1" applyFill="1" applyBorder="1" applyAlignment="1">
      <alignment horizontal="center" vertical="center" wrapText="1"/>
    </xf>
    <xf numFmtId="0" fontId="22" fillId="2" borderId="44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/>
    </xf>
    <xf numFmtId="0" fontId="25" fillId="0" borderId="22" xfId="0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2" fillId="7" borderId="12" xfId="0" applyFont="1" applyFill="1" applyBorder="1" applyAlignment="1">
      <alignment horizontal="center" vertical="center" wrapText="1"/>
    </xf>
    <xf numFmtId="0" fontId="22" fillId="7" borderId="13" xfId="0" applyFont="1" applyFill="1" applyBorder="1" applyAlignment="1">
      <alignment horizontal="center" vertical="center" wrapText="1"/>
    </xf>
    <xf numFmtId="0" fontId="22" fillId="7" borderId="30" xfId="0" applyFont="1" applyFill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2" fillId="2" borderId="7" xfId="0" applyFont="1" applyFill="1" applyBorder="1" applyAlignment="1">
      <alignment horizontal="center" vertical="center" wrapText="1"/>
    </xf>
    <xf numFmtId="0" fontId="22" fillId="2" borderId="40" xfId="0" applyFont="1" applyFill="1" applyBorder="1" applyAlignment="1">
      <alignment horizontal="center" vertical="center" wrapText="1"/>
    </xf>
    <xf numFmtId="0" fontId="6" fillId="0" borderId="53" xfId="0" applyFont="1" applyBorder="1" applyAlignment="1">
      <alignment horizontal="center" wrapText="1"/>
    </xf>
    <xf numFmtId="0" fontId="6" fillId="0" borderId="42" xfId="0" applyFont="1" applyBorder="1" applyAlignment="1">
      <alignment horizontal="center" wrapText="1"/>
    </xf>
    <xf numFmtId="0" fontId="22" fillId="2" borderId="12" xfId="0" applyFont="1" applyFill="1" applyBorder="1" applyAlignment="1">
      <alignment horizontal="center" vertical="center" wrapText="1"/>
    </xf>
    <xf numFmtId="0" fontId="22" fillId="2" borderId="13" xfId="0" applyFont="1" applyFill="1" applyBorder="1" applyAlignment="1">
      <alignment horizontal="center" vertical="center" wrapText="1"/>
    </xf>
    <xf numFmtId="0" fontId="22" fillId="2" borderId="3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0" borderId="2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wrapText="1"/>
    </xf>
    <xf numFmtId="0" fontId="6" fillId="0" borderId="34" xfId="0" applyFont="1" applyBorder="1" applyAlignment="1">
      <alignment horizont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40" xfId="0" applyFont="1" applyFill="1" applyBorder="1" applyAlignment="1">
      <alignment horizontal="center" vertical="center" wrapText="1"/>
    </xf>
    <xf numFmtId="0" fontId="7" fillId="2" borderId="50" xfId="0" applyFont="1" applyFill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 wrapText="1"/>
    </xf>
    <xf numFmtId="0" fontId="7" fillId="6" borderId="40" xfId="0" applyFont="1" applyFill="1" applyBorder="1" applyAlignment="1">
      <alignment horizontal="center" vertical="center" wrapText="1"/>
    </xf>
    <xf numFmtId="0" fontId="7" fillId="6" borderId="12" xfId="0" applyFont="1" applyFill="1" applyBorder="1" applyAlignment="1">
      <alignment horizontal="center" vertical="center" wrapText="1"/>
    </xf>
    <xf numFmtId="0" fontId="7" fillId="6" borderId="13" xfId="0" applyFont="1" applyFill="1" applyBorder="1" applyAlignment="1">
      <alignment horizontal="center" vertical="center" wrapText="1"/>
    </xf>
    <xf numFmtId="0" fontId="7" fillId="6" borderId="30" xfId="0" applyFont="1" applyFill="1" applyBorder="1" applyAlignment="1">
      <alignment horizontal="center" vertical="center" wrapText="1"/>
    </xf>
    <xf numFmtId="0" fontId="7" fillId="6" borderId="34" xfId="0" applyFont="1" applyFill="1" applyBorder="1" applyAlignment="1">
      <alignment horizontal="center" vertical="center" wrapText="1"/>
    </xf>
    <xf numFmtId="0" fontId="7" fillId="6" borderId="44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7" fillId="7" borderId="12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30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/>
    </xf>
    <xf numFmtId="0" fontId="3" fillId="0" borderId="2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29" fillId="0" borderId="29" xfId="0" applyFont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 wrapText="1"/>
    </xf>
    <xf numFmtId="0" fontId="16" fillId="6" borderId="50" xfId="0" applyFont="1" applyFill="1" applyBorder="1" applyAlignment="1">
      <alignment horizontal="center" vertical="center" wrapText="1"/>
    </xf>
    <xf numFmtId="0" fontId="16" fillId="6" borderId="36" xfId="0" applyFont="1" applyFill="1" applyBorder="1" applyAlignment="1">
      <alignment horizontal="center" vertical="center" wrapText="1"/>
    </xf>
    <xf numFmtId="0" fontId="16" fillId="6" borderId="37" xfId="0" applyFont="1" applyFill="1" applyBorder="1" applyAlignment="1">
      <alignment horizontal="center" vertical="center" wrapText="1"/>
    </xf>
    <xf numFmtId="0" fontId="16" fillId="6" borderId="12" xfId="0" applyFont="1" applyFill="1" applyBorder="1" applyAlignment="1">
      <alignment horizontal="center" vertical="center" wrapText="1"/>
    </xf>
    <xf numFmtId="0" fontId="16" fillId="6" borderId="13" xfId="0" applyFont="1" applyFill="1" applyBorder="1" applyAlignment="1">
      <alignment horizontal="center" vertical="center" wrapText="1"/>
    </xf>
    <xf numFmtId="0" fontId="16" fillId="6" borderId="30" xfId="0" applyFont="1" applyFill="1" applyBorder="1" applyAlignment="1">
      <alignment horizontal="center" vertical="center" wrapText="1"/>
    </xf>
    <xf numFmtId="0" fontId="16" fillId="6" borderId="35" xfId="0" applyFont="1" applyFill="1" applyBorder="1" applyAlignment="1">
      <alignment horizontal="center" vertical="center" wrapText="1"/>
    </xf>
    <xf numFmtId="0" fontId="16" fillId="6" borderId="39" xfId="0" applyFont="1" applyFill="1" applyBorder="1" applyAlignment="1">
      <alignment horizontal="center" vertical="center" wrapText="1"/>
    </xf>
    <xf numFmtId="0" fontId="15" fillId="0" borderId="53" xfId="0" applyFont="1" applyBorder="1" applyAlignment="1">
      <alignment horizontal="center" wrapText="1"/>
    </xf>
    <xf numFmtId="0" fontId="15" fillId="0" borderId="42" xfId="0" applyFont="1" applyBorder="1" applyAlignment="1">
      <alignment horizontal="center" wrapText="1"/>
    </xf>
    <xf numFmtId="0" fontId="14" fillId="0" borderId="51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5" borderId="12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16" fillId="6" borderId="38" xfId="0" applyFont="1" applyFill="1" applyBorder="1" applyAlignment="1">
      <alignment horizontal="center" vertical="center" wrapText="1"/>
    </xf>
    <xf numFmtId="0" fontId="15" fillId="0" borderId="46" xfId="0" applyFont="1" applyBorder="1" applyAlignment="1">
      <alignment horizontal="center" wrapText="1"/>
    </xf>
    <xf numFmtId="0" fontId="15" fillId="0" borderId="41" xfId="0" applyFont="1" applyBorder="1" applyAlignment="1">
      <alignment horizontal="center" wrapText="1"/>
    </xf>
    <xf numFmtId="0" fontId="14" fillId="0" borderId="47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14" fillId="0" borderId="5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15" fillId="0" borderId="49" xfId="0" applyFont="1" applyBorder="1" applyAlignment="1">
      <alignment horizontal="center" wrapText="1"/>
    </xf>
    <xf numFmtId="0" fontId="16" fillId="7" borderId="12" xfId="0" applyFont="1" applyFill="1" applyBorder="1" applyAlignment="1">
      <alignment horizontal="center" vertical="center" wrapText="1"/>
    </xf>
    <xf numFmtId="0" fontId="16" fillId="7" borderId="13" xfId="0" applyFont="1" applyFill="1" applyBorder="1" applyAlignment="1">
      <alignment horizontal="center" vertical="center" wrapText="1"/>
    </xf>
    <xf numFmtId="0" fontId="16" fillId="7" borderId="30" xfId="0" applyFont="1" applyFill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5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55" xfId="0" applyFont="1" applyBorder="1" applyAlignment="1">
      <alignment horizontal="left" vertical="center" wrapText="1"/>
    </xf>
    <xf numFmtId="0" fontId="7" fillId="6" borderId="35" xfId="0" applyFont="1" applyFill="1" applyBorder="1" applyAlignment="1">
      <alignment horizontal="center" vertical="center" wrapText="1"/>
    </xf>
    <xf numFmtId="0" fontId="7" fillId="6" borderId="38" xfId="0" applyFont="1" applyFill="1" applyBorder="1" applyAlignment="1">
      <alignment horizontal="center" vertical="center" wrapText="1"/>
    </xf>
    <xf numFmtId="0" fontId="7" fillId="6" borderId="39" xfId="0" applyFont="1" applyFill="1" applyBorder="1" applyAlignment="1">
      <alignment horizontal="center" vertical="center" wrapText="1"/>
    </xf>
    <xf numFmtId="0" fontId="6" fillId="0" borderId="46" xfId="0" applyFont="1" applyBorder="1" applyAlignment="1">
      <alignment horizontal="center" wrapText="1"/>
    </xf>
    <xf numFmtId="0" fontId="6" fillId="0" borderId="41" xfId="0" applyFont="1" applyBorder="1" applyAlignment="1">
      <alignment horizont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7" fillId="6" borderId="64" xfId="0" applyFont="1" applyFill="1" applyBorder="1" applyAlignment="1">
      <alignment horizontal="center" vertical="center" wrapText="1"/>
    </xf>
    <xf numFmtId="0" fontId="7" fillId="6" borderId="22" xfId="0" applyFont="1" applyFill="1" applyBorder="1" applyAlignment="1">
      <alignment horizontal="center" vertical="center" wrapText="1"/>
    </xf>
    <xf numFmtId="0" fontId="7" fillId="6" borderId="23" xfId="0" applyFont="1" applyFill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center" wrapText="1"/>
    </xf>
    <xf numFmtId="0" fontId="7" fillId="2" borderId="4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793748</xdr:colOff>
      <xdr:row>0</xdr:row>
      <xdr:rowOff>175559</xdr:rowOff>
    </xdr:from>
    <xdr:to>
      <xdr:col>13</xdr:col>
      <xdr:colOff>560295</xdr:colOff>
      <xdr:row>1</xdr:row>
      <xdr:rowOff>403412</xdr:rowOff>
    </xdr:to>
    <xdr:sp macro="" textlink="">
      <xdr:nvSpPr>
        <xdr:cNvPr id="2" name="คำบรรยายภาพแบบวงรี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8461373" y="175559"/>
          <a:ext cx="1785847" cy="485028"/>
        </a:xfrm>
        <a:prstGeom prst="wedgeEllipseCallo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100"/>
            <a:t>เช่น ในมาตรฐานที่ 1 มี </a:t>
          </a:r>
          <a:r>
            <a:rPr lang="en-US" sz="1100"/>
            <a:t>NA </a:t>
          </a:r>
          <a:r>
            <a:rPr lang="th-TH" sz="1100"/>
            <a:t>อยู่ 3 ข้อ ให้ใส่เลข 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708638</xdr:colOff>
      <xdr:row>0</xdr:row>
      <xdr:rowOff>197772</xdr:rowOff>
    </xdr:from>
    <xdr:to>
      <xdr:col>14</xdr:col>
      <xdr:colOff>28882</xdr:colOff>
      <xdr:row>1</xdr:row>
      <xdr:rowOff>319524</xdr:rowOff>
    </xdr:to>
    <xdr:sp macro="" textlink="">
      <xdr:nvSpPr>
        <xdr:cNvPr id="2" name="คำบรรยายภาพแบบวงรี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9452588" y="197772"/>
          <a:ext cx="2301569" cy="550377"/>
        </a:xfrm>
        <a:prstGeom prst="wedgeEllipseCallo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100"/>
            <a:t>เช่น ในมาตรฐานที่ 1 มี </a:t>
          </a:r>
          <a:r>
            <a:rPr lang="en-US" sz="1100"/>
            <a:t>NA </a:t>
          </a:r>
          <a:r>
            <a:rPr lang="th-TH" sz="1100"/>
            <a:t>อยู่ 3 ข้อ ให้ใส่เลข 3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708638</xdr:colOff>
      <xdr:row>0</xdr:row>
      <xdr:rowOff>197772</xdr:rowOff>
    </xdr:from>
    <xdr:to>
      <xdr:col>15</xdr:col>
      <xdr:colOff>28882</xdr:colOff>
      <xdr:row>1</xdr:row>
      <xdr:rowOff>319524</xdr:rowOff>
    </xdr:to>
    <xdr:sp macro="" textlink="">
      <xdr:nvSpPr>
        <xdr:cNvPr id="2" name="คำบรรยายภาพแบบวงรี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8871563" y="197772"/>
          <a:ext cx="2301569" cy="512277"/>
        </a:xfrm>
        <a:prstGeom prst="wedgeEllipseCallo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100"/>
            <a:t>เช่น ในมาตรฐานที่ 1 มี </a:t>
          </a:r>
          <a:r>
            <a:rPr lang="en-US" sz="1100"/>
            <a:t>NA </a:t>
          </a:r>
          <a:r>
            <a:rPr lang="th-TH" sz="1100"/>
            <a:t>อยู่ 3 ข้อ ให้ใส่เลข 3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708638</xdr:colOff>
      <xdr:row>0</xdr:row>
      <xdr:rowOff>197772</xdr:rowOff>
    </xdr:from>
    <xdr:to>
      <xdr:col>15</xdr:col>
      <xdr:colOff>28882</xdr:colOff>
      <xdr:row>1</xdr:row>
      <xdr:rowOff>319524</xdr:rowOff>
    </xdr:to>
    <xdr:sp macro="" textlink="">
      <xdr:nvSpPr>
        <xdr:cNvPr id="2" name="คำบรรยายภาพแบบวงรี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9185888" y="197772"/>
          <a:ext cx="2301569" cy="483702"/>
        </a:xfrm>
        <a:prstGeom prst="wedgeEllipseCallo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100"/>
            <a:t>เช่น ในมาตรฐานที่ 1 มี </a:t>
          </a:r>
          <a:r>
            <a:rPr lang="en-US" sz="1100"/>
            <a:t>NA </a:t>
          </a:r>
          <a:r>
            <a:rPr lang="th-TH" sz="1100"/>
            <a:t>อยู่ 3 ข้อ ให้ใส่เลข 3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708638</xdr:colOff>
      <xdr:row>0</xdr:row>
      <xdr:rowOff>197772</xdr:rowOff>
    </xdr:from>
    <xdr:to>
      <xdr:col>14</xdr:col>
      <xdr:colOff>28882</xdr:colOff>
      <xdr:row>1</xdr:row>
      <xdr:rowOff>319524</xdr:rowOff>
    </xdr:to>
    <xdr:sp macro="" textlink="">
      <xdr:nvSpPr>
        <xdr:cNvPr id="2" name="คำบรรยายภาพแบบวงรี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8871563" y="197772"/>
          <a:ext cx="2301569" cy="512277"/>
        </a:xfrm>
        <a:prstGeom prst="wedgeEllipseCallo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100"/>
            <a:t>เช่น ในมาตรฐานที่ 1 มี </a:t>
          </a:r>
          <a:r>
            <a:rPr lang="en-US" sz="1100"/>
            <a:t>NA </a:t>
          </a:r>
          <a:r>
            <a:rPr lang="th-TH" sz="1100"/>
            <a:t>อยู่ 3 ข้อ ให้ใส่เลข 3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708638</xdr:colOff>
      <xdr:row>0</xdr:row>
      <xdr:rowOff>197772</xdr:rowOff>
    </xdr:from>
    <xdr:to>
      <xdr:col>20</xdr:col>
      <xdr:colOff>28882</xdr:colOff>
      <xdr:row>1</xdr:row>
      <xdr:rowOff>319524</xdr:rowOff>
    </xdr:to>
    <xdr:sp macro="" textlink="">
      <xdr:nvSpPr>
        <xdr:cNvPr id="3" name="คำบรรยายภาพแบบวงรี 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9452588" y="197772"/>
          <a:ext cx="2301569" cy="483702"/>
        </a:xfrm>
        <a:prstGeom prst="wedgeEllipseCallo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100"/>
            <a:t>เช่น ในมาตรฐานที่ 1 มี </a:t>
          </a:r>
          <a:r>
            <a:rPr lang="en-US" sz="1100"/>
            <a:t>NA </a:t>
          </a:r>
          <a:r>
            <a:rPr lang="th-TH" sz="1100"/>
            <a:t>อยู่ 3 ข้อ ให้ใส่เลข 3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708638</xdr:colOff>
      <xdr:row>0</xdr:row>
      <xdr:rowOff>197772</xdr:rowOff>
    </xdr:from>
    <xdr:to>
      <xdr:col>14</xdr:col>
      <xdr:colOff>28882</xdr:colOff>
      <xdr:row>1</xdr:row>
      <xdr:rowOff>319524</xdr:rowOff>
    </xdr:to>
    <xdr:sp macro="" textlink="">
      <xdr:nvSpPr>
        <xdr:cNvPr id="2" name="คำบรรยายภาพแบบวงรี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9452588" y="197772"/>
          <a:ext cx="2301569" cy="388452"/>
        </a:xfrm>
        <a:prstGeom prst="wedgeEllipseCallo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100"/>
            <a:t>เช่น ในมาตรฐานที่ 1 มี </a:t>
          </a:r>
          <a:r>
            <a:rPr lang="en-US" sz="1100"/>
            <a:t>NA </a:t>
          </a:r>
          <a:r>
            <a:rPr lang="th-TH" sz="1100"/>
            <a:t>อยู่ 3 ข้อ ให้ใส่เลข 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2"/>
  <sheetViews>
    <sheetView tabSelected="1" topLeftCell="A13" zoomScale="90" zoomScaleNormal="90" workbookViewId="0">
      <selection activeCell="Q5" sqref="Q5"/>
    </sheetView>
  </sheetViews>
  <sheetFormatPr defaultColWidth="9.125" defaultRowHeight="26.25" customHeight="1" x14ac:dyDescent="0.35"/>
  <cols>
    <col min="1" max="1" width="4.75" style="23" customWidth="1"/>
    <col min="2" max="2" width="45.25" style="1" customWidth="1"/>
    <col min="3" max="11" width="5.625" style="1" customWidth="1"/>
    <col min="12" max="12" width="12.875" style="24" customWidth="1"/>
    <col min="13" max="13" width="13.625" style="24" customWidth="1"/>
    <col min="14" max="14" width="7.375" style="1" customWidth="1"/>
    <col min="15" max="16384" width="9.125" style="1"/>
  </cols>
  <sheetData>
    <row r="1" spans="1:17" ht="28.5" x14ac:dyDescent="0.35">
      <c r="A1" s="227" t="s">
        <v>59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149"/>
      <c r="N1" s="16"/>
    </row>
    <row r="2" spans="1:17" ht="24" thickBot="1" x14ac:dyDescent="0.4">
      <c r="A2" s="228" t="str">
        <f>OPD!$A$2</f>
        <v>ตรวจประเมินวันที่ .......  เดือน .................................. พ.ศ.2562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150"/>
      <c r="N2" s="16"/>
    </row>
    <row r="3" spans="1:17" ht="21" x14ac:dyDescent="0.35">
      <c r="A3" s="229" t="s">
        <v>0</v>
      </c>
      <c r="B3" s="231" t="s">
        <v>1</v>
      </c>
      <c r="C3" s="233" t="s">
        <v>60</v>
      </c>
      <c r="D3" s="233"/>
      <c r="E3" s="233"/>
      <c r="F3" s="233"/>
      <c r="G3" s="233"/>
      <c r="H3" s="233"/>
      <c r="I3" s="233"/>
      <c r="J3" s="233"/>
      <c r="K3" s="234"/>
      <c r="L3" s="195" t="s">
        <v>61</v>
      </c>
      <c r="M3" s="222" t="s">
        <v>4</v>
      </c>
      <c r="N3" s="218" t="s">
        <v>5</v>
      </c>
    </row>
    <row r="4" spans="1:17" ht="21.75" thickBot="1" x14ac:dyDescent="0.4">
      <c r="A4" s="230"/>
      <c r="B4" s="232"/>
      <c r="C4" s="167">
        <v>1</v>
      </c>
      <c r="D4" s="167">
        <v>2</v>
      </c>
      <c r="E4" s="167">
        <v>3</v>
      </c>
      <c r="F4" s="167">
        <v>4</v>
      </c>
      <c r="G4" s="167">
        <v>5</v>
      </c>
      <c r="H4" s="167">
        <v>6</v>
      </c>
      <c r="I4" s="167">
        <v>7</v>
      </c>
      <c r="J4" s="167">
        <v>8</v>
      </c>
      <c r="K4" s="197">
        <v>9</v>
      </c>
      <c r="L4" s="196" t="s">
        <v>62</v>
      </c>
      <c r="M4" s="223"/>
      <c r="N4" s="219"/>
    </row>
    <row r="5" spans="1:17" ht="21" x14ac:dyDescent="0.35">
      <c r="A5" s="114">
        <v>1</v>
      </c>
      <c r="B5" s="115" t="s">
        <v>63</v>
      </c>
      <c r="C5" s="116">
        <v>1</v>
      </c>
      <c r="D5" s="116">
        <v>1</v>
      </c>
      <c r="E5" s="116">
        <v>1</v>
      </c>
      <c r="F5" s="116">
        <v>1</v>
      </c>
      <c r="G5" s="116">
        <v>1</v>
      </c>
      <c r="H5" s="116">
        <v>1</v>
      </c>
      <c r="I5" s="116">
        <v>0.5</v>
      </c>
      <c r="J5" s="116">
        <v>0.5</v>
      </c>
      <c r="K5" s="173"/>
      <c r="L5" s="168">
        <f>SUM(C5:K5)</f>
        <v>7</v>
      </c>
      <c r="M5" s="151"/>
      <c r="N5" s="117">
        <f>(L5/(8-M5)*5)</f>
        <v>4.375</v>
      </c>
    </row>
    <row r="6" spans="1:17" ht="21" x14ac:dyDescent="0.35">
      <c r="A6" s="118">
        <v>2</v>
      </c>
      <c r="B6" s="119" t="s">
        <v>6</v>
      </c>
      <c r="C6" s="122">
        <v>1</v>
      </c>
      <c r="D6" s="122">
        <v>1</v>
      </c>
      <c r="E6" s="122">
        <v>1</v>
      </c>
      <c r="F6" s="220"/>
      <c r="G6" s="220"/>
      <c r="H6" s="220"/>
      <c r="I6" s="220"/>
      <c r="J6" s="220"/>
      <c r="K6" s="221"/>
      <c r="L6" s="169">
        <f t="shared" ref="L6:L18" si="0">SUM(C6:K6)</f>
        <v>3</v>
      </c>
      <c r="M6" s="120"/>
      <c r="N6" s="121">
        <f>(L6/(3-M6)*5)</f>
        <v>5</v>
      </c>
    </row>
    <row r="7" spans="1:17" ht="21" x14ac:dyDescent="0.35">
      <c r="A7" s="118">
        <v>3</v>
      </c>
      <c r="B7" s="119" t="s">
        <v>7</v>
      </c>
      <c r="C7" s="122">
        <v>1</v>
      </c>
      <c r="D7" s="122">
        <v>1</v>
      </c>
      <c r="E7" s="122">
        <v>1</v>
      </c>
      <c r="F7" s="122">
        <v>1</v>
      </c>
      <c r="G7" s="122">
        <v>1</v>
      </c>
      <c r="H7" s="220"/>
      <c r="I7" s="220"/>
      <c r="J7" s="220"/>
      <c r="K7" s="221"/>
      <c r="L7" s="169">
        <f t="shared" si="0"/>
        <v>5</v>
      </c>
      <c r="M7" s="152"/>
      <c r="N7" s="121">
        <f>(L7/(5-M7)*5)</f>
        <v>5</v>
      </c>
    </row>
    <row r="8" spans="1:17" ht="21" x14ac:dyDescent="0.35">
      <c r="A8" s="118">
        <v>4</v>
      </c>
      <c r="B8" s="119" t="s">
        <v>64</v>
      </c>
      <c r="C8" s="122">
        <v>0.5</v>
      </c>
      <c r="D8" s="122">
        <v>0.5</v>
      </c>
      <c r="E8" s="122">
        <v>1</v>
      </c>
      <c r="F8" s="122">
        <v>1</v>
      </c>
      <c r="G8" s="122">
        <v>1</v>
      </c>
      <c r="H8" s="122">
        <v>1</v>
      </c>
      <c r="I8" s="224"/>
      <c r="J8" s="225"/>
      <c r="K8" s="226"/>
      <c r="L8" s="169">
        <f t="shared" si="0"/>
        <v>5</v>
      </c>
      <c r="M8" s="152"/>
      <c r="N8" s="121">
        <f>(L8/(6-M8)*5)</f>
        <v>4.166666666666667</v>
      </c>
      <c r="O8" s="7"/>
      <c r="P8" s="7"/>
      <c r="Q8" s="7"/>
    </row>
    <row r="9" spans="1:17" ht="21" x14ac:dyDescent="0.35">
      <c r="A9" s="118">
        <v>5</v>
      </c>
      <c r="B9" s="119" t="s">
        <v>8</v>
      </c>
      <c r="C9" s="122">
        <v>1</v>
      </c>
      <c r="D9" s="122">
        <v>0.5</v>
      </c>
      <c r="E9" s="122">
        <v>1</v>
      </c>
      <c r="F9" s="220"/>
      <c r="G9" s="220"/>
      <c r="H9" s="220"/>
      <c r="I9" s="220"/>
      <c r="J9" s="220"/>
      <c r="K9" s="221"/>
      <c r="L9" s="169">
        <f t="shared" si="0"/>
        <v>2.5</v>
      </c>
      <c r="M9" s="152"/>
      <c r="N9" s="121">
        <f>(L9/(3-M9)*5)</f>
        <v>4.166666666666667</v>
      </c>
    </row>
    <row r="10" spans="1:17" ht="21" x14ac:dyDescent="0.35">
      <c r="A10" s="118">
        <v>6</v>
      </c>
      <c r="B10" s="119" t="s">
        <v>9</v>
      </c>
      <c r="C10" s="122">
        <v>1</v>
      </c>
      <c r="D10" s="122">
        <v>1</v>
      </c>
      <c r="E10" s="122">
        <v>1</v>
      </c>
      <c r="F10" s="122">
        <v>0.5</v>
      </c>
      <c r="G10" s="122">
        <v>1</v>
      </c>
      <c r="H10" s="122">
        <v>1</v>
      </c>
      <c r="I10" s="122">
        <v>1</v>
      </c>
      <c r="J10" s="220"/>
      <c r="K10" s="221"/>
      <c r="L10" s="169">
        <f t="shared" si="0"/>
        <v>6.5</v>
      </c>
      <c r="M10" s="120"/>
      <c r="N10" s="121">
        <f>(L10/(7-M10)*5)</f>
        <v>4.6428571428571432</v>
      </c>
    </row>
    <row r="11" spans="1:17" ht="24" customHeight="1" x14ac:dyDescent="0.35">
      <c r="A11" s="118">
        <v>7</v>
      </c>
      <c r="B11" s="119" t="s">
        <v>65</v>
      </c>
      <c r="C11" s="122">
        <v>1</v>
      </c>
      <c r="D11" s="122" t="s">
        <v>76</v>
      </c>
      <c r="E11" s="122">
        <v>0.5</v>
      </c>
      <c r="F11" s="122">
        <v>1</v>
      </c>
      <c r="G11" s="122">
        <v>1</v>
      </c>
      <c r="H11" s="122">
        <v>1</v>
      </c>
      <c r="I11" s="122">
        <v>1</v>
      </c>
      <c r="J11" s="122">
        <v>1</v>
      </c>
      <c r="K11" s="174">
        <v>1</v>
      </c>
      <c r="L11" s="169">
        <f t="shared" si="0"/>
        <v>7.5</v>
      </c>
      <c r="M11" s="120">
        <v>1</v>
      </c>
      <c r="N11" s="121">
        <f>(L11/(9-M11)*5)</f>
        <v>4.6875</v>
      </c>
    </row>
    <row r="12" spans="1:17" ht="21" x14ac:dyDescent="0.35">
      <c r="A12" s="118">
        <v>8</v>
      </c>
      <c r="B12" s="119" t="s">
        <v>66</v>
      </c>
      <c r="C12" s="122">
        <v>1</v>
      </c>
      <c r="D12" s="122">
        <v>1</v>
      </c>
      <c r="E12" s="122">
        <v>1</v>
      </c>
      <c r="F12" s="122">
        <v>1</v>
      </c>
      <c r="G12" s="122">
        <v>1</v>
      </c>
      <c r="H12" s="122">
        <v>1</v>
      </c>
      <c r="I12" s="122">
        <v>1</v>
      </c>
      <c r="J12" s="122">
        <v>1</v>
      </c>
      <c r="K12" s="174">
        <v>1</v>
      </c>
      <c r="L12" s="169">
        <f t="shared" si="0"/>
        <v>9</v>
      </c>
      <c r="M12" s="120"/>
      <c r="N12" s="121">
        <f>(L12/(9-M12)*5)</f>
        <v>5</v>
      </c>
    </row>
    <row r="13" spans="1:17" ht="21" x14ac:dyDescent="0.35">
      <c r="A13" s="118">
        <v>9</v>
      </c>
      <c r="B13" s="119" t="s">
        <v>67</v>
      </c>
      <c r="C13" s="122" t="s">
        <v>76</v>
      </c>
      <c r="D13" s="122" t="s">
        <v>76</v>
      </c>
      <c r="E13" s="122" t="s">
        <v>76</v>
      </c>
      <c r="F13" s="224"/>
      <c r="G13" s="225"/>
      <c r="H13" s="225"/>
      <c r="I13" s="225"/>
      <c r="J13" s="225"/>
      <c r="K13" s="226"/>
      <c r="L13" s="169">
        <f t="shared" si="0"/>
        <v>0</v>
      </c>
      <c r="M13" s="120">
        <v>3</v>
      </c>
      <c r="N13" s="121">
        <v>0</v>
      </c>
    </row>
    <row r="14" spans="1:17" ht="21" x14ac:dyDescent="0.35">
      <c r="A14" s="118">
        <v>10</v>
      </c>
      <c r="B14" s="119" t="s">
        <v>10</v>
      </c>
      <c r="C14" s="122">
        <v>1</v>
      </c>
      <c r="D14" s="122">
        <v>1</v>
      </c>
      <c r="E14" s="224"/>
      <c r="F14" s="225"/>
      <c r="G14" s="225"/>
      <c r="H14" s="225"/>
      <c r="I14" s="225"/>
      <c r="J14" s="225"/>
      <c r="K14" s="226"/>
      <c r="L14" s="169">
        <f t="shared" si="0"/>
        <v>2</v>
      </c>
      <c r="M14" s="120"/>
      <c r="N14" s="121">
        <f>(L14/(2-M14)*5)</f>
        <v>5</v>
      </c>
    </row>
    <row r="15" spans="1:17" ht="21" x14ac:dyDescent="0.35">
      <c r="A15" s="118">
        <v>11</v>
      </c>
      <c r="B15" s="119" t="s">
        <v>11</v>
      </c>
      <c r="C15" s="122">
        <v>1</v>
      </c>
      <c r="D15" s="215"/>
      <c r="E15" s="216"/>
      <c r="F15" s="216"/>
      <c r="G15" s="216"/>
      <c r="H15" s="216"/>
      <c r="I15" s="216"/>
      <c r="J15" s="216"/>
      <c r="K15" s="217"/>
      <c r="L15" s="169">
        <f t="shared" si="0"/>
        <v>1</v>
      </c>
      <c r="M15" s="120"/>
      <c r="N15" s="121">
        <f>(L15/(1-M15)*5)</f>
        <v>5</v>
      </c>
    </row>
    <row r="16" spans="1:17" ht="21" x14ac:dyDescent="0.35">
      <c r="A16" s="118">
        <v>12</v>
      </c>
      <c r="B16" s="119" t="s">
        <v>68</v>
      </c>
      <c r="C16" s="122" t="s">
        <v>76</v>
      </c>
      <c r="D16" s="122" t="s">
        <v>76</v>
      </c>
      <c r="E16" s="122" t="s">
        <v>76</v>
      </c>
      <c r="F16" s="122" t="s">
        <v>76</v>
      </c>
      <c r="G16" s="122" t="s">
        <v>76</v>
      </c>
      <c r="H16" s="122" t="s">
        <v>76</v>
      </c>
      <c r="I16" s="122" t="s">
        <v>76</v>
      </c>
      <c r="J16" s="122" t="s">
        <v>76</v>
      </c>
      <c r="K16" s="122" t="s">
        <v>76</v>
      </c>
      <c r="L16" s="169">
        <f t="shared" si="0"/>
        <v>0</v>
      </c>
      <c r="M16" s="120">
        <v>9</v>
      </c>
      <c r="N16" s="121">
        <v>0</v>
      </c>
    </row>
    <row r="17" spans="1:19" ht="21" x14ac:dyDescent="0.35">
      <c r="A17" s="118">
        <v>13</v>
      </c>
      <c r="B17" s="119" t="s">
        <v>69</v>
      </c>
      <c r="C17" s="122">
        <v>1</v>
      </c>
      <c r="D17" s="122">
        <v>0</v>
      </c>
      <c r="E17" s="122">
        <v>0.5</v>
      </c>
      <c r="F17" s="122">
        <v>0.5</v>
      </c>
      <c r="G17" s="122">
        <v>1</v>
      </c>
      <c r="H17" s="122">
        <v>1</v>
      </c>
      <c r="I17" s="122">
        <v>1</v>
      </c>
      <c r="J17" s="224"/>
      <c r="K17" s="226"/>
      <c r="L17" s="170">
        <f t="shared" si="0"/>
        <v>5</v>
      </c>
      <c r="M17" s="120"/>
      <c r="N17" s="121">
        <f>(L17/(7-M17)*5)</f>
        <v>3.5714285714285716</v>
      </c>
    </row>
    <row r="18" spans="1:19" ht="21" x14ac:dyDescent="0.35">
      <c r="A18" s="118">
        <v>14</v>
      </c>
      <c r="B18" s="119" t="s">
        <v>70</v>
      </c>
      <c r="C18" s="122">
        <v>1</v>
      </c>
      <c r="D18" s="122">
        <v>0</v>
      </c>
      <c r="E18" s="122">
        <v>1</v>
      </c>
      <c r="F18" s="122">
        <v>1</v>
      </c>
      <c r="G18" s="215"/>
      <c r="H18" s="216"/>
      <c r="I18" s="216"/>
      <c r="J18" s="216"/>
      <c r="K18" s="217"/>
      <c r="L18" s="170">
        <f t="shared" si="0"/>
        <v>3</v>
      </c>
      <c r="M18" s="120"/>
      <c r="N18" s="121">
        <f>(L18/(4-M18)*5)</f>
        <v>3.75</v>
      </c>
    </row>
    <row r="19" spans="1:19" ht="21" x14ac:dyDescent="0.35">
      <c r="A19" s="123">
        <v>15</v>
      </c>
      <c r="B19" s="124" t="s">
        <v>12</v>
      </c>
      <c r="C19" s="122">
        <v>0</v>
      </c>
      <c r="D19" s="122">
        <v>0.5</v>
      </c>
      <c r="E19" s="122">
        <v>1</v>
      </c>
      <c r="F19" s="215"/>
      <c r="G19" s="216"/>
      <c r="H19" s="216"/>
      <c r="I19" s="216"/>
      <c r="J19" s="216"/>
      <c r="K19" s="217"/>
      <c r="L19" s="171">
        <f>SUM(C19:H19)</f>
        <v>1.5</v>
      </c>
      <c r="M19" s="125"/>
      <c r="N19" s="126">
        <f>(L19/(3-M19)*5)</f>
        <v>2.5</v>
      </c>
    </row>
    <row r="20" spans="1:19" ht="21" x14ac:dyDescent="0.35">
      <c r="A20" s="118">
        <v>16</v>
      </c>
      <c r="B20" s="127" t="s">
        <v>13</v>
      </c>
      <c r="C20" s="122">
        <v>1</v>
      </c>
      <c r="D20" s="122">
        <v>1</v>
      </c>
      <c r="E20" s="122">
        <v>1</v>
      </c>
      <c r="F20" s="215"/>
      <c r="G20" s="216"/>
      <c r="H20" s="216"/>
      <c r="I20" s="216"/>
      <c r="J20" s="216"/>
      <c r="K20" s="217"/>
      <c r="L20" s="169">
        <f>SUM(C20:K20)</f>
        <v>3</v>
      </c>
      <c r="M20" s="120"/>
      <c r="N20" s="121">
        <f>(L20/(3-M20)*5)</f>
        <v>5</v>
      </c>
    </row>
    <row r="21" spans="1:19" ht="21.75" thickBot="1" x14ac:dyDescent="0.4">
      <c r="A21" s="128">
        <v>17</v>
      </c>
      <c r="B21" s="193" t="s">
        <v>14</v>
      </c>
      <c r="C21" s="129">
        <v>1</v>
      </c>
      <c r="D21" s="129">
        <v>1</v>
      </c>
      <c r="E21" s="129">
        <v>1</v>
      </c>
      <c r="F21" s="204"/>
      <c r="G21" s="204"/>
      <c r="H21" s="204"/>
      <c r="I21" s="204"/>
      <c r="J21" s="204"/>
      <c r="K21" s="205"/>
      <c r="L21" s="172">
        <f>SUM(C21:K21)</f>
        <v>3</v>
      </c>
      <c r="M21" s="194"/>
      <c r="N21" s="130">
        <f>(L21/(3-M21)*5)</f>
        <v>5</v>
      </c>
    </row>
    <row r="22" spans="1:19" ht="21.75" thickBot="1" x14ac:dyDescent="0.4">
      <c r="A22" s="131"/>
      <c r="B22" s="132"/>
      <c r="C22" s="133"/>
      <c r="D22" s="133"/>
      <c r="E22" s="133"/>
      <c r="F22" s="133"/>
      <c r="G22" s="133"/>
      <c r="H22" s="206" t="s">
        <v>15</v>
      </c>
      <c r="I22" s="207"/>
      <c r="J22" s="207"/>
      <c r="K22" s="208"/>
      <c r="L22" s="134">
        <f>SUM(N5:N21)</f>
        <v>66.860119047619051</v>
      </c>
      <c r="M22" s="153"/>
      <c r="N22" s="135"/>
    </row>
    <row r="23" spans="1:19" ht="21.75" thickBot="1" x14ac:dyDescent="0.4">
      <c r="A23" s="131"/>
      <c r="B23" s="136"/>
      <c r="C23" s="137"/>
      <c r="D23" s="138"/>
      <c r="E23" s="139"/>
      <c r="F23" s="139"/>
      <c r="G23" s="139"/>
      <c r="H23" s="209" t="s">
        <v>16</v>
      </c>
      <c r="I23" s="210"/>
      <c r="J23" s="210"/>
      <c r="K23" s="211"/>
      <c r="L23" s="140">
        <v>15</v>
      </c>
      <c r="M23" s="153"/>
      <c r="N23" s="135"/>
    </row>
    <row r="24" spans="1:19" ht="21.75" thickBot="1" x14ac:dyDescent="0.4">
      <c r="A24" s="131"/>
      <c r="B24" s="139"/>
      <c r="C24" s="139"/>
      <c r="D24" s="139"/>
      <c r="E24" s="139"/>
      <c r="F24" s="139"/>
      <c r="G24" s="139"/>
      <c r="H24" s="212" t="s">
        <v>17</v>
      </c>
      <c r="I24" s="213"/>
      <c r="J24" s="213"/>
      <c r="K24" s="214"/>
      <c r="L24" s="141">
        <f>(L22/L23)</f>
        <v>4.4573412698412698</v>
      </c>
      <c r="M24" s="154"/>
      <c r="N24" s="142"/>
      <c r="O24" s="19"/>
      <c r="P24" s="19"/>
      <c r="Q24" s="19"/>
      <c r="R24" s="19"/>
      <c r="S24" s="19"/>
    </row>
    <row r="25" spans="1:19" ht="21.75" thickBot="1" x14ac:dyDescent="0.4">
      <c r="A25" s="143"/>
      <c r="B25" s="144"/>
      <c r="C25" s="144"/>
      <c r="D25" s="144"/>
      <c r="E25" s="144"/>
      <c r="F25" s="144"/>
      <c r="G25" s="144"/>
      <c r="H25" s="212" t="s">
        <v>18</v>
      </c>
      <c r="I25" s="213"/>
      <c r="J25" s="213"/>
      <c r="K25" s="214"/>
      <c r="L25" s="145"/>
      <c r="M25" s="155"/>
      <c r="N25" s="142"/>
    </row>
    <row r="26" spans="1:19" ht="23.25" x14ac:dyDescent="0.35">
      <c r="B26" s="146" t="s">
        <v>72</v>
      </c>
      <c r="C26" s="146"/>
      <c r="D26" s="146"/>
      <c r="E26" s="146"/>
      <c r="F26" s="146"/>
      <c r="M26" s="156"/>
      <c r="N26" s="19"/>
    </row>
    <row r="27" spans="1:19" ht="23.25" x14ac:dyDescent="0.35">
      <c r="B27" s="146"/>
      <c r="C27" s="146"/>
      <c r="D27" s="146"/>
      <c r="E27" s="146"/>
      <c r="F27" s="146"/>
      <c r="M27" s="156"/>
      <c r="N27" s="19"/>
    </row>
    <row r="28" spans="1:19" ht="21" x14ac:dyDescent="0.35">
      <c r="B28" s="98" t="s">
        <v>19</v>
      </c>
      <c r="C28" s="202" t="s">
        <v>20</v>
      </c>
      <c r="D28" s="203"/>
      <c r="M28" s="156"/>
      <c r="N28" s="19"/>
    </row>
    <row r="29" spans="1:19" ht="21" x14ac:dyDescent="0.35">
      <c r="B29" s="27">
        <v>1</v>
      </c>
      <c r="C29" s="28"/>
      <c r="D29" s="29"/>
      <c r="M29" s="156"/>
      <c r="N29" s="19"/>
    </row>
    <row r="30" spans="1:19" ht="21" x14ac:dyDescent="0.35">
      <c r="B30" s="27">
        <v>2</v>
      </c>
      <c r="C30" s="28"/>
      <c r="D30" s="29"/>
    </row>
    <row r="31" spans="1:19" ht="21" x14ac:dyDescent="0.35">
      <c r="B31" s="30">
        <v>3</v>
      </c>
      <c r="C31" s="28"/>
      <c r="D31" s="29"/>
    </row>
    <row r="32" spans="1:19" ht="21" x14ac:dyDescent="0.35">
      <c r="B32" s="27">
        <v>4</v>
      </c>
      <c r="C32" s="31"/>
      <c r="D32" s="2"/>
    </row>
  </sheetData>
  <mergeCells count="25">
    <mergeCell ref="A1:L1"/>
    <mergeCell ref="A2:L2"/>
    <mergeCell ref="A3:A4"/>
    <mergeCell ref="B3:B4"/>
    <mergeCell ref="C3:K3"/>
    <mergeCell ref="F19:K19"/>
    <mergeCell ref="F20:K20"/>
    <mergeCell ref="N3:N4"/>
    <mergeCell ref="F6:K6"/>
    <mergeCell ref="H7:K7"/>
    <mergeCell ref="F9:K9"/>
    <mergeCell ref="J10:K10"/>
    <mergeCell ref="M3:M4"/>
    <mergeCell ref="I8:K8"/>
    <mergeCell ref="F13:K13"/>
    <mergeCell ref="E14:K14"/>
    <mergeCell ref="J17:K17"/>
    <mergeCell ref="D15:K15"/>
    <mergeCell ref="G18:K18"/>
    <mergeCell ref="C28:D28"/>
    <mergeCell ref="F21:K21"/>
    <mergeCell ref="H22:K22"/>
    <mergeCell ref="H23:K23"/>
    <mergeCell ref="H24:K24"/>
    <mergeCell ref="H25:K25"/>
  </mergeCells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34"/>
  <sheetViews>
    <sheetView workbookViewId="0">
      <selection activeCell="L23" sqref="L23"/>
    </sheetView>
  </sheetViews>
  <sheetFormatPr defaultColWidth="9.125" defaultRowHeight="23.25" customHeight="1" x14ac:dyDescent="0.35"/>
  <cols>
    <col min="1" max="1" width="13.25" style="23" customWidth="1"/>
    <col min="2" max="2" width="49.75" style="1" customWidth="1"/>
    <col min="3" max="11" width="5.75" style="1" customWidth="1"/>
    <col min="12" max="12" width="15.25" style="24" customWidth="1"/>
    <col min="13" max="13" width="14.75" style="1" customWidth="1"/>
    <col min="14" max="16384" width="9.125" style="1"/>
  </cols>
  <sheetData>
    <row r="1" spans="1:17" ht="23.25" customHeight="1" x14ac:dyDescent="0.35">
      <c r="A1" s="227" t="s">
        <v>27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16"/>
      <c r="N1" s="16"/>
    </row>
    <row r="2" spans="1:17" ht="28.5" customHeight="1" thickBot="1" x14ac:dyDescent="0.4">
      <c r="A2" s="228" t="s">
        <v>73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43"/>
      <c r="N2" s="16"/>
    </row>
    <row r="3" spans="1:17" ht="23.25" customHeight="1" x14ac:dyDescent="0.35">
      <c r="A3" s="229" t="s">
        <v>0</v>
      </c>
      <c r="B3" s="231" t="s">
        <v>1</v>
      </c>
      <c r="C3" s="233" t="s">
        <v>2</v>
      </c>
      <c r="D3" s="233"/>
      <c r="E3" s="233"/>
      <c r="F3" s="233"/>
      <c r="G3" s="233"/>
      <c r="H3" s="233"/>
      <c r="I3" s="233"/>
      <c r="J3" s="233"/>
      <c r="K3" s="237"/>
      <c r="L3" s="238" t="s">
        <v>3</v>
      </c>
      <c r="M3" s="240" t="s">
        <v>4</v>
      </c>
      <c r="N3" s="147"/>
    </row>
    <row r="4" spans="1:17" ht="23.25" customHeight="1" thickBot="1" x14ac:dyDescent="0.4">
      <c r="A4" s="235"/>
      <c r="B4" s="236"/>
      <c r="C4" s="41">
        <v>1</v>
      </c>
      <c r="D4" s="41">
        <v>2</v>
      </c>
      <c r="E4" s="41">
        <v>3</v>
      </c>
      <c r="F4" s="41">
        <v>4</v>
      </c>
      <c r="G4" s="41">
        <v>5</v>
      </c>
      <c r="H4" s="41">
        <v>6</v>
      </c>
      <c r="I4" s="41">
        <v>7</v>
      </c>
      <c r="J4" s="41">
        <v>8</v>
      </c>
      <c r="K4" s="42">
        <v>9</v>
      </c>
      <c r="L4" s="239"/>
      <c r="M4" s="241"/>
      <c r="N4" s="148" t="s">
        <v>5</v>
      </c>
    </row>
    <row r="5" spans="1:17" ht="23.25" customHeight="1" x14ac:dyDescent="0.35">
      <c r="A5" s="179">
        <v>1</v>
      </c>
      <c r="B5" s="180" t="s">
        <v>6</v>
      </c>
      <c r="C5" s="181">
        <v>1</v>
      </c>
      <c r="D5" s="181">
        <v>1</v>
      </c>
      <c r="E5" s="181">
        <v>1</v>
      </c>
      <c r="F5" s="181">
        <v>1</v>
      </c>
      <c r="G5" s="247"/>
      <c r="H5" s="248"/>
      <c r="I5" s="248"/>
      <c r="J5" s="248"/>
      <c r="K5" s="249"/>
      <c r="L5" s="185">
        <f t="shared" ref="L5:L20" si="0">SUM(C5:K5)</f>
        <v>4</v>
      </c>
      <c r="M5" s="186"/>
      <c r="N5" s="187">
        <f>(L5/(4-M5)*5)</f>
        <v>5</v>
      </c>
    </row>
    <row r="6" spans="1:17" ht="23.25" customHeight="1" x14ac:dyDescent="0.35">
      <c r="A6" s="4">
        <v>2</v>
      </c>
      <c r="B6" s="5" t="s">
        <v>7</v>
      </c>
      <c r="C6" s="39">
        <v>1</v>
      </c>
      <c r="D6" s="39">
        <v>0.5</v>
      </c>
      <c r="E6" s="39">
        <v>0.5</v>
      </c>
      <c r="F6" s="39">
        <v>1</v>
      </c>
      <c r="G6" s="250"/>
      <c r="H6" s="250"/>
      <c r="I6" s="250"/>
      <c r="J6" s="250"/>
      <c r="K6" s="251"/>
      <c r="L6" s="188">
        <f t="shared" si="0"/>
        <v>3</v>
      </c>
      <c r="M6" s="6"/>
      <c r="N6" s="44">
        <f>(L6/(4-M6)*5)</f>
        <v>3.75</v>
      </c>
    </row>
    <row r="7" spans="1:17" ht="23.25" customHeight="1" x14ac:dyDescent="0.35">
      <c r="A7" s="4">
        <v>3</v>
      </c>
      <c r="B7" s="5" t="s">
        <v>21</v>
      </c>
      <c r="C7" s="39" t="s">
        <v>76</v>
      </c>
      <c r="D7" s="39" t="s">
        <v>76</v>
      </c>
      <c r="E7" s="39" t="s">
        <v>76</v>
      </c>
      <c r="F7" s="39" t="s">
        <v>76</v>
      </c>
      <c r="G7" s="39" t="s">
        <v>76</v>
      </c>
      <c r="H7" s="39" t="s">
        <v>76</v>
      </c>
      <c r="I7" s="242"/>
      <c r="J7" s="243"/>
      <c r="K7" s="244"/>
      <c r="L7" s="188">
        <f t="shared" si="0"/>
        <v>0</v>
      </c>
      <c r="M7" s="6"/>
      <c r="N7" s="44">
        <f>(L7/(6-M7)*5)</f>
        <v>0</v>
      </c>
      <c r="O7" s="7"/>
      <c r="P7" s="7"/>
      <c r="Q7" s="7"/>
    </row>
    <row r="8" spans="1:17" ht="23.25" customHeight="1" x14ac:dyDescent="0.35">
      <c r="A8" s="4">
        <v>4</v>
      </c>
      <c r="B8" s="5" t="s">
        <v>8</v>
      </c>
      <c r="C8" s="39">
        <v>1</v>
      </c>
      <c r="D8" s="39">
        <v>1</v>
      </c>
      <c r="E8" s="39">
        <v>0.5</v>
      </c>
      <c r="F8" s="245"/>
      <c r="G8" s="245"/>
      <c r="H8" s="245"/>
      <c r="I8" s="245"/>
      <c r="J8" s="245"/>
      <c r="K8" s="246"/>
      <c r="L8" s="188">
        <f t="shared" si="0"/>
        <v>2.5</v>
      </c>
      <c r="M8" s="6"/>
      <c r="N8" s="44">
        <f>(L8/(3-M8)*5)</f>
        <v>4.166666666666667</v>
      </c>
    </row>
    <row r="9" spans="1:17" ht="23.25" customHeight="1" x14ac:dyDescent="0.35">
      <c r="A9" s="4">
        <v>5</v>
      </c>
      <c r="B9" s="5" t="s">
        <v>9</v>
      </c>
      <c r="C9" s="39">
        <v>1</v>
      </c>
      <c r="D9" s="39">
        <v>1</v>
      </c>
      <c r="E9" s="39">
        <v>1</v>
      </c>
      <c r="F9" s="39">
        <v>1</v>
      </c>
      <c r="G9" s="39">
        <v>1</v>
      </c>
      <c r="H9" s="39">
        <v>1</v>
      </c>
      <c r="I9" s="39">
        <v>1</v>
      </c>
      <c r="J9" s="245"/>
      <c r="K9" s="246"/>
      <c r="L9" s="188">
        <f t="shared" si="0"/>
        <v>7</v>
      </c>
      <c r="M9" s="3"/>
      <c r="N9" s="44">
        <f>(L9/(7-M9)*5)</f>
        <v>5</v>
      </c>
    </row>
    <row r="10" spans="1:17" ht="23.25" customHeight="1" x14ac:dyDescent="0.35">
      <c r="A10" s="4">
        <v>6</v>
      </c>
      <c r="B10" s="8" t="s">
        <v>22</v>
      </c>
      <c r="C10" s="39">
        <v>1</v>
      </c>
      <c r="D10" s="39" t="s">
        <v>76</v>
      </c>
      <c r="E10" s="39">
        <v>0.5</v>
      </c>
      <c r="F10" s="39">
        <v>1</v>
      </c>
      <c r="G10" s="39">
        <v>1</v>
      </c>
      <c r="H10" s="39">
        <v>1</v>
      </c>
      <c r="I10" s="39">
        <v>1</v>
      </c>
      <c r="J10" s="39">
        <v>1</v>
      </c>
      <c r="K10" s="39">
        <v>1</v>
      </c>
      <c r="L10" s="188">
        <f t="shared" si="0"/>
        <v>7.5</v>
      </c>
      <c r="M10" s="3">
        <v>1</v>
      </c>
      <c r="N10" s="44">
        <f>(L10/(9-M10)*5)</f>
        <v>4.6875</v>
      </c>
    </row>
    <row r="11" spans="1:17" ht="23.25" customHeight="1" x14ac:dyDescent="0.35">
      <c r="A11" s="4">
        <v>7</v>
      </c>
      <c r="B11" s="5" t="s">
        <v>10</v>
      </c>
      <c r="C11" s="39">
        <v>1</v>
      </c>
      <c r="D11" s="39">
        <v>1</v>
      </c>
      <c r="E11" s="245"/>
      <c r="F11" s="245"/>
      <c r="G11" s="245"/>
      <c r="H11" s="245"/>
      <c r="I11" s="245"/>
      <c r="J11" s="245"/>
      <c r="K11" s="246"/>
      <c r="L11" s="188">
        <f t="shared" si="0"/>
        <v>2</v>
      </c>
      <c r="M11" s="3"/>
      <c r="N11" s="44">
        <f>(L11/(2-M11)*5)</f>
        <v>5</v>
      </c>
    </row>
    <row r="12" spans="1:17" ht="23.25" customHeight="1" x14ac:dyDescent="0.35">
      <c r="A12" s="4">
        <v>8</v>
      </c>
      <c r="B12" s="5" t="s">
        <v>11</v>
      </c>
      <c r="C12" s="39">
        <v>1</v>
      </c>
      <c r="D12" s="266"/>
      <c r="E12" s="267"/>
      <c r="F12" s="267"/>
      <c r="G12" s="267"/>
      <c r="H12" s="267"/>
      <c r="I12" s="267"/>
      <c r="J12" s="267"/>
      <c r="K12" s="268"/>
      <c r="L12" s="188">
        <f t="shared" si="0"/>
        <v>1</v>
      </c>
      <c r="M12" s="3"/>
      <c r="N12" s="44">
        <f>(L12/(1-M12)*5)</f>
        <v>5</v>
      </c>
    </row>
    <row r="13" spans="1:17" ht="23.25" customHeight="1" x14ac:dyDescent="0.35">
      <c r="A13" s="4">
        <v>9</v>
      </c>
      <c r="B13" s="5" t="s">
        <v>23</v>
      </c>
      <c r="C13" s="39">
        <v>0.5</v>
      </c>
      <c r="D13" s="39">
        <v>1</v>
      </c>
      <c r="E13" s="39">
        <v>1</v>
      </c>
      <c r="F13" s="39">
        <v>1</v>
      </c>
      <c r="G13" s="39">
        <v>0.5</v>
      </c>
      <c r="H13" s="39">
        <v>1</v>
      </c>
      <c r="I13" s="39">
        <v>1</v>
      </c>
      <c r="J13" s="250"/>
      <c r="K13" s="251"/>
      <c r="L13" s="188">
        <f t="shared" si="0"/>
        <v>6</v>
      </c>
      <c r="M13" s="3"/>
      <c r="N13" s="44">
        <f>(L13/(7-M13)*5)</f>
        <v>4.2857142857142856</v>
      </c>
    </row>
    <row r="14" spans="1:17" ht="23.25" customHeight="1" x14ac:dyDescent="0.35">
      <c r="A14" s="4">
        <v>10</v>
      </c>
      <c r="B14" s="5" t="s">
        <v>12</v>
      </c>
      <c r="C14" s="39">
        <v>0.5</v>
      </c>
      <c r="D14" s="39">
        <v>0.5</v>
      </c>
      <c r="E14" s="39">
        <v>1</v>
      </c>
      <c r="F14" s="266"/>
      <c r="G14" s="267"/>
      <c r="H14" s="267"/>
      <c r="I14" s="267"/>
      <c r="J14" s="267"/>
      <c r="K14" s="268"/>
      <c r="L14" s="189">
        <f>SUM(C14:K14)</f>
        <v>2</v>
      </c>
      <c r="M14" s="3"/>
      <c r="N14" s="44">
        <f>(L14/(3-M14)*5)</f>
        <v>3.333333333333333</v>
      </c>
    </row>
    <row r="15" spans="1:17" ht="23.25" customHeight="1" x14ac:dyDescent="0.35">
      <c r="A15" s="4">
        <v>11</v>
      </c>
      <c r="B15" s="5" t="s">
        <v>13</v>
      </c>
      <c r="C15" s="39">
        <v>1</v>
      </c>
      <c r="D15" s="39">
        <v>1</v>
      </c>
      <c r="E15" s="39">
        <v>1</v>
      </c>
      <c r="F15" s="266"/>
      <c r="G15" s="267"/>
      <c r="H15" s="267"/>
      <c r="I15" s="267"/>
      <c r="J15" s="267"/>
      <c r="K15" s="268"/>
      <c r="L15" s="189">
        <f>SUM(C15:K15)</f>
        <v>3</v>
      </c>
      <c r="M15" s="3"/>
      <c r="N15" s="44">
        <f>(L15/(3-M15)*5)</f>
        <v>5</v>
      </c>
    </row>
    <row r="16" spans="1:17" ht="23.25" customHeight="1" x14ac:dyDescent="0.35">
      <c r="A16" s="4">
        <v>12</v>
      </c>
      <c r="B16" s="5" t="s">
        <v>14</v>
      </c>
      <c r="C16" s="39">
        <v>1</v>
      </c>
      <c r="D16" s="39">
        <v>1</v>
      </c>
      <c r="E16" s="39">
        <v>1</v>
      </c>
      <c r="F16" s="39">
        <v>1</v>
      </c>
      <c r="G16" s="39">
        <v>1</v>
      </c>
      <c r="H16" s="39">
        <v>1</v>
      </c>
      <c r="I16" s="245"/>
      <c r="J16" s="245"/>
      <c r="K16" s="246"/>
      <c r="L16" s="189">
        <f>SUM(C16:K16)</f>
        <v>6</v>
      </c>
      <c r="M16" s="3"/>
      <c r="N16" s="44">
        <f>(L16/(6-M16)*5)</f>
        <v>5</v>
      </c>
    </row>
    <row r="17" spans="1:19" ht="23.25" customHeight="1" x14ac:dyDescent="0.35">
      <c r="A17" s="4">
        <v>13</v>
      </c>
      <c r="B17" s="5" t="s">
        <v>74</v>
      </c>
      <c r="C17" s="39">
        <v>1</v>
      </c>
      <c r="D17" s="39">
        <v>0.5</v>
      </c>
      <c r="E17" s="39">
        <v>1</v>
      </c>
      <c r="F17" s="39">
        <v>0.5</v>
      </c>
      <c r="G17" s="39">
        <v>1</v>
      </c>
      <c r="H17" s="39">
        <v>1</v>
      </c>
      <c r="I17" s="39">
        <v>1</v>
      </c>
      <c r="J17" s="39">
        <v>1</v>
      </c>
      <c r="K17" s="184"/>
      <c r="L17" s="189">
        <f>SUM(C17:K17)</f>
        <v>7</v>
      </c>
      <c r="M17" s="3"/>
      <c r="N17" s="44">
        <f>(L17/(8-M17)*5)</f>
        <v>4.375</v>
      </c>
    </row>
    <row r="18" spans="1:19" ht="23.25" customHeight="1" x14ac:dyDescent="0.35">
      <c r="A18" s="4">
        <v>14</v>
      </c>
      <c r="B18" s="5" t="s">
        <v>24</v>
      </c>
      <c r="C18" s="39" t="s">
        <v>76</v>
      </c>
      <c r="D18" s="39" t="s">
        <v>76</v>
      </c>
      <c r="E18" s="39" t="s">
        <v>76</v>
      </c>
      <c r="F18" s="39" t="s">
        <v>76</v>
      </c>
      <c r="G18" s="39" t="s">
        <v>76</v>
      </c>
      <c r="H18" s="39" t="s">
        <v>76</v>
      </c>
      <c r="I18" s="252"/>
      <c r="J18" s="253"/>
      <c r="K18" s="254"/>
      <c r="L18" s="188">
        <f>SUM(C18:K18)</f>
        <v>0</v>
      </c>
      <c r="M18" s="3"/>
      <c r="N18" s="44">
        <f>(L18/(6-M18)*5)</f>
        <v>0</v>
      </c>
    </row>
    <row r="19" spans="1:19" ht="23.25" customHeight="1" x14ac:dyDescent="0.35">
      <c r="A19" s="4">
        <v>15</v>
      </c>
      <c r="B19" s="5" t="s">
        <v>25</v>
      </c>
      <c r="C19" s="39" t="s">
        <v>76</v>
      </c>
      <c r="D19" s="39" t="s">
        <v>76</v>
      </c>
      <c r="E19" s="39" t="s">
        <v>76</v>
      </c>
      <c r="F19" s="39" t="s">
        <v>76</v>
      </c>
      <c r="G19" s="39" t="s">
        <v>76</v>
      </c>
      <c r="H19" s="245"/>
      <c r="I19" s="245"/>
      <c r="J19" s="245"/>
      <c r="K19" s="246"/>
      <c r="L19" s="188">
        <f t="shared" si="0"/>
        <v>0</v>
      </c>
      <c r="M19" s="6"/>
      <c r="N19" s="44">
        <f>(L19/(5-M19)*5)</f>
        <v>0</v>
      </c>
    </row>
    <row r="20" spans="1:19" ht="23.25" customHeight="1" thickBot="1" x14ac:dyDescent="0.4">
      <c r="A20" s="4">
        <v>16</v>
      </c>
      <c r="B20" s="46" t="s">
        <v>26</v>
      </c>
      <c r="C20" s="183">
        <v>1</v>
      </c>
      <c r="D20" s="183">
        <v>1</v>
      </c>
      <c r="E20" s="183">
        <v>1</v>
      </c>
      <c r="F20" s="255"/>
      <c r="G20" s="255"/>
      <c r="H20" s="255"/>
      <c r="I20" s="255"/>
      <c r="J20" s="255"/>
      <c r="K20" s="256"/>
      <c r="L20" s="190">
        <f t="shared" si="0"/>
        <v>3</v>
      </c>
      <c r="M20" s="191"/>
      <c r="N20" s="49">
        <f>(L20/(3-M20)*5)</f>
        <v>5</v>
      </c>
    </row>
    <row r="21" spans="1:19" ht="23.25" customHeight="1" thickBot="1" x14ac:dyDescent="0.4">
      <c r="A21" s="9"/>
      <c r="B21" s="10"/>
      <c r="C21" s="11"/>
      <c r="D21" s="11"/>
      <c r="E21" s="11"/>
      <c r="F21" s="11"/>
      <c r="G21" s="11"/>
      <c r="H21" s="257" t="s">
        <v>15</v>
      </c>
      <c r="I21" s="258"/>
      <c r="J21" s="258"/>
      <c r="K21" s="259"/>
      <c r="L21" s="33">
        <f>SUM(N5:N20)</f>
        <v>59.598214285714292</v>
      </c>
      <c r="N21" s="13"/>
    </row>
    <row r="22" spans="1:19" ht="23.25" customHeight="1" thickBot="1" x14ac:dyDescent="0.4">
      <c r="A22" s="9"/>
      <c r="B22" s="14"/>
      <c r="C22" s="32"/>
      <c r="D22" s="15"/>
      <c r="E22" s="16"/>
      <c r="F22" s="16"/>
      <c r="G22" s="16"/>
      <c r="H22" s="260" t="s">
        <v>16</v>
      </c>
      <c r="I22" s="261"/>
      <c r="J22" s="261"/>
      <c r="K22" s="262"/>
      <c r="L22" s="12">
        <v>13</v>
      </c>
      <c r="N22" s="13"/>
    </row>
    <row r="23" spans="1:19" ht="23.25" customHeight="1" thickBot="1" x14ac:dyDescent="0.4">
      <c r="A23" s="9"/>
      <c r="B23" s="16"/>
      <c r="C23" s="16"/>
      <c r="D23" s="16"/>
      <c r="E23" s="16"/>
      <c r="F23" s="16"/>
      <c r="G23" s="16"/>
      <c r="H23" s="263" t="s">
        <v>17</v>
      </c>
      <c r="I23" s="264"/>
      <c r="J23" s="264"/>
      <c r="K23" s="265"/>
      <c r="L23" s="17">
        <f>(L21/L22)</f>
        <v>4.5844780219780228</v>
      </c>
      <c r="M23" s="18"/>
      <c r="N23" s="19"/>
      <c r="O23" s="19"/>
      <c r="P23" s="19"/>
      <c r="Q23" s="19"/>
      <c r="R23" s="19"/>
      <c r="S23" s="19"/>
    </row>
    <row r="24" spans="1:19" ht="23.25" customHeight="1" thickBot="1" x14ac:dyDescent="0.4">
      <c r="A24" s="20"/>
      <c r="B24" s="21"/>
      <c r="C24" s="21"/>
      <c r="D24" s="21"/>
      <c r="E24" s="21"/>
      <c r="F24" s="21"/>
      <c r="G24" s="21"/>
      <c r="H24" s="263" t="s">
        <v>18</v>
      </c>
      <c r="I24" s="264"/>
      <c r="J24" s="264"/>
      <c r="K24" s="265"/>
      <c r="L24" s="22"/>
      <c r="M24" s="19"/>
      <c r="N24" s="19"/>
    </row>
    <row r="25" spans="1:19" ht="23.25" customHeight="1" x14ac:dyDescent="0.35">
      <c r="M25" s="19"/>
      <c r="N25" s="19"/>
    </row>
    <row r="26" spans="1:19" ht="23.25" customHeight="1" x14ac:dyDescent="0.35">
      <c r="B26" s="25" t="s">
        <v>19</v>
      </c>
      <c r="C26" s="202" t="s">
        <v>20</v>
      </c>
      <c r="D26" s="203"/>
      <c r="M26" s="19"/>
      <c r="N26" s="19"/>
    </row>
    <row r="27" spans="1:19" ht="23.25" customHeight="1" x14ac:dyDescent="0.35">
      <c r="B27" s="27">
        <v>1</v>
      </c>
      <c r="C27" s="28"/>
      <c r="D27" s="29"/>
      <c r="M27" s="19"/>
      <c r="N27" s="19"/>
    </row>
    <row r="28" spans="1:19" ht="23.25" customHeight="1" x14ac:dyDescent="0.35">
      <c r="B28" s="27">
        <v>2</v>
      </c>
      <c r="C28" s="28"/>
      <c r="D28" s="29"/>
      <c r="M28" s="19"/>
      <c r="N28" s="19"/>
    </row>
    <row r="29" spans="1:19" ht="23.25" customHeight="1" x14ac:dyDescent="0.35">
      <c r="B29" s="30">
        <v>3</v>
      </c>
      <c r="C29" s="28"/>
      <c r="D29" s="29"/>
      <c r="M29" s="19"/>
      <c r="N29" s="19"/>
    </row>
    <row r="30" spans="1:19" ht="23.25" customHeight="1" x14ac:dyDescent="0.35">
      <c r="B30" s="27">
        <v>4</v>
      </c>
      <c r="C30" s="31"/>
      <c r="D30" s="2"/>
      <c r="M30" s="19"/>
      <c r="N30" s="19"/>
    </row>
    <row r="31" spans="1:19" ht="23.25" customHeight="1" x14ac:dyDescent="0.35">
      <c r="M31" s="19"/>
      <c r="N31" s="19"/>
    </row>
    <row r="32" spans="1:19" ht="23.25" customHeight="1" x14ac:dyDescent="0.35">
      <c r="M32" s="19"/>
      <c r="N32" s="19"/>
    </row>
    <row r="33" spans="13:14" ht="23.25" customHeight="1" x14ac:dyDescent="0.35">
      <c r="M33" s="19"/>
      <c r="N33" s="19"/>
    </row>
    <row r="34" spans="13:14" ht="23.25" customHeight="1" x14ac:dyDescent="0.35">
      <c r="M34" s="19"/>
      <c r="N34" s="19"/>
    </row>
  </sheetData>
  <mergeCells count="26">
    <mergeCell ref="C26:D26"/>
    <mergeCell ref="G6:K6"/>
    <mergeCell ref="I18:K18"/>
    <mergeCell ref="J13:K13"/>
    <mergeCell ref="H19:K19"/>
    <mergeCell ref="F20:K20"/>
    <mergeCell ref="I16:K16"/>
    <mergeCell ref="H21:K21"/>
    <mergeCell ref="H22:K22"/>
    <mergeCell ref="H23:K23"/>
    <mergeCell ref="H24:K24"/>
    <mergeCell ref="E11:K11"/>
    <mergeCell ref="D12:K12"/>
    <mergeCell ref="F14:K14"/>
    <mergeCell ref="F15:K15"/>
    <mergeCell ref="M3:M4"/>
    <mergeCell ref="I7:K7"/>
    <mergeCell ref="F8:K8"/>
    <mergeCell ref="J9:K9"/>
    <mergeCell ref="G5:K5"/>
    <mergeCell ref="A1:L1"/>
    <mergeCell ref="A2:L2"/>
    <mergeCell ref="A3:A4"/>
    <mergeCell ref="B3:B4"/>
    <mergeCell ref="C3:K3"/>
    <mergeCell ref="L3:L4"/>
  </mergeCells>
  <pageMargins left="0.62992125984251968" right="0.23622047244094491" top="0.74803149606299213" bottom="0.74803149606299213" header="0.31496062992125984" footer="0.31496062992125984"/>
  <pageSetup paperSize="9" scale="80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24"/>
  <sheetViews>
    <sheetView workbookViewId="0">
      <selection activeCell="B13" sqref="B13"/>
    </sheetView>
  </sheetViews>
  <sheetFormatPr defaultColWidth="9.125" defaultRowHeight="23.25" customHeight="1" x14ac:dyDescent="0.35"/>
  <cols>
    <col min="1" max="1" width="13.25" style="89" customWidth="1"/>
    <col min="2" max="2" width="36.375" style="52" customWidth="1"/>
    <col min="3" max="12" width="5.75" style="52" customWidth="1"/>
    <col min="13" max="13" width="15.25" style="90" customWidth="1"/>
    <col min="14" max="14" width="14.75" style="52" customWidth="1"/>
    <col min="15" max="16384" width="9.125" style="52"/>
  </cols>
  <sheetData>
    <row r="1" spans="1:20" ht="30.75" customHeight="1" x14ac:dyDescent="0.35">
      <c r="A1" s="227" t="s">
        <v>44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51"/>
      <c r="O1" s="51"/>
    </row>
    <row r="2" spans="1:20" ht="27" customHeight="1" thickBot="1" x14ac:dyDescent="0.4">
      <c r="A2" s="269" t="str">
        <f>OPD!$A$2</f>
        <v>ตรวจประเมินวันที่ .......  เดือน .................................. พ.ศ.2562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53"/>
      <c r="O2" s="51"/>
    </row>
    <row r="3" spans="1:20" ht="23.25" customHeight="1" x14ac:dyDescent="0.35">
      <c r="A3" s="270" t="s">
        <v>0</v>
      </c>
      <c r="B3" s="272" t="s">
        <v>1</v>
      </c>
      <c r="C3" s="274" t="s">
        <v>2</v>
      </c>
      <c r="D3" s="275"/>
      <c r="E3" s="275"/>
      <c r="F3" s="275"/>
      <c r="G3" s="275"/>
      <c r="H3" s="275"/>
      <c r="I3" s="275"/>
      <c r="J3" s="275"/>
      <c r="K3" s="275"/>
      <c r="L3" s="276"/>
      <c r="M3" s="277" t="s">
        <v>3</v>
      </c>
      <c r="N3" s="287" t="s">
        <v>4</v>
      </c>
      <c r="O3" s="289" t="s">
        <v>5</v>
      </c>
    </row>
    <row r="4" spans="1:20" ht="30" customHeight="1" thickBot="1" x14ac:dyDescent="0.4">
      <c r="A4" s="271"/>
      <c r="B4" s="273"/>
      <c r="C4" s="54">
        <v>1</v>
      </c>
      <c r="D4" s="54">
        <v>2</v>
      </c>
      <c r="E4" s="54">
        <v>3</v>
      </c>
      <c r="F4" s="54">
        <v>4</v>
      </c>
      <c r="G4" s="54">
        <v>5</v>
      </c>
      <c r="H4" s="54">
        <v>6</v>
      </c>
      <c r="I4" s="54">
        <v>7</v>
      </c>
      <c r="J4" s="54">
        <v>8</v>
      </c>
      <c r="K4" s="54">
        <v>9</v>
      </c>
      <c r="L4" s="99">
        <v>10</v>
      </c>
      <c r="M4" s="278"/>
      <c r="N4" s="288"/>
      <c r="O4" s="290"/>
    </row>
    <row r="5" spans="1:20" ht="23.25" customHeight="1" x14ac:dyDescent="0.35">
      <c r="A5" s="105">
        <v>1</v>
      </c>
      <c r="B5" s="106" t="s">
        <v>45</v>
      </c>
      <c r="C5" s="107">
        <v>1</v>
      </c>
      <c r="D5" s="107">
        <v>1</v>
      </c>
      <c r="E5" s="107">
        <v>1</v>
      </c>
      <c r="F5" s="107">
        <v>1</v>
      </c>
      <c r="G5" s="107">
        <v>1</v>
      </c>
      <c r="H5" s="279"/>
      <c r="I5" s="280"/>
      <c r="J5" s="280"/>
      <c r="K5" s="280"/>
      <c r="L5" s="281"/>
      <c r="M5" s="57">
        <f t="shared" ref="M5:M9" si="0">SUM(C5:H5)</f>
        <v>5</v>
      </c>
      <c r="N5" s="103"/>
      <c r="O5" s="100">
        <f>(M5/(5-N5)*5)</f>
        <v>5</v>
      </c>
    </row>
    <row r="6" spans="1:20" ht="23.25" customHeight="1" x14ac:dyDescent="0.35">
      <c r="A6" s="60">
        <v>2</v>
      </c>
      <c r="B6" s="61" t="s">
        <v>46</v>
      </c>
      <c r="C6" s="56">
        <v>1</v>
      </c>
      <c r="D6" s="56">
        <v>1</v>
      </c>
      <c r="E6" s="56">
        <v>1</v>
      </c>
      <c r="F6" s="56">
        <v>1</v>
      </c>
      <c r="G6" s="56">
        <v>1</v>
      </c>
      <c r="H6" s="63">
        <v>1</v>
      </c>
      <c r="I6" s="63">
        <v>0.5</v>
      </c>
      <c r="J6" s="282"/>
      <c r="K6" s="283"/>
      <c r="L6" s="284"/>
      <c r="M6" s="64">
        <f>SUM(C6:I6)</f>
        <v>6.5</v>
      </c>
      <c r="N6" s="104"/>
      <c r="O6" s="101">
        <f>(M6/(7-N6)*5)</f>
        <v>4.6428571428571432</v>
      </c>
    </row>
    <row r="7" spans="1:20" ht="23.25" customHeight="1" x14ac:dyDescent="0.35">
      <c r="A7" s="55">
        <v>3</v>
      </c>
      <c r="B7" s="61" t="s">
        <v>47</v>
      </c>
      <c r="C7" s="56">
        <v>1</v>
      </c>
      <c r="D7" s="56">
        <v>1</v>
      </c>
      <c r="E7" s="56">
        <v>1</v>
      </c>
      <c r="F7" s="56">
        <v>1</v>
      </c>
      <c r="G7" s="56">
        <v>1</v>
      </c>
      <c r="H7" s="63">
        <v>1</v>
      </c>
      <c r="I7" s="63">
        <v>1</v>
      </c>
      <c r="J7" s="63">
        <v>1</v>
      </c>
      <c r="K7" s="63">
        <v>1</v>
      </c>
      <c r="L7" s="166"/>
      <c r="M7" s="64">
        <f>SUM(C7:K7)</f>
        <v>9</v>
      </c>
      <c r="N7" s="104"/>
      <c r="O7" s="101">
        <f>(M7/(9-N7)*5)</f>
        <v>5</v>
      </c>
      <c r="P7" s="67"/>
      <c r="Q7" s="67"/>
      <c r="R7" s="67"/>
    </row>
    <row r="8" spans="1:20" ht="23.25" customHeight="1" x14ac:dyDescent="0.35">
      <c r="A8" s="60">
        <v>4</v>
      </c>
      <c r="B8" s="61" t="s">
        <v>48</v>
      </c>
      <c r="C8" s="56">
        <v>1</v>
      </c>
      <c r="D8" s="56">
        <v>1</v>
      </c>
      <c r="E8" s="56">
        <v>1</v>
      </c>
      <c r="F8" s="56">
        <v>1</v>
      </c>
      <c r="G8" s="56">
        <v>1</v>
      </c>
      <c r="H8" s="282"/>
      <c r="I8" s="283"/>
      <c r="J8" s="283"/>
      <c r="K8" s="283"/>
      <c r="L8" s="284"/>
      <c r="M8" s="64">
        <f t="shared" si="0"/>
        <v>5</v>
      </c>
      <c r="N8" s="104"/>
      <c r="O8" s="101">
        <f>(M8/(5-N8)*5)</f>
        <v>5</v>
      </c>
      <c r="P8" s="67"/>
      <c r="Q8" s="67"/>
      <c r="R8" s="67"/>
    </row>
    <row r="9" spans="1:20" ht="23.25" customHeight="1" x14ac:dyDescent="0.35">
      <c r="A9" s="60">
        <v>5</v>
      </c>
      <c r="B9" s="61" t="s">
        <v>49</v>
      </c>
      <c r="C9" s="56">
        <v>1</v>
      </c>
      <c r="D9" s="56">
        <v>1</v>
      </c>
      <c r="E9" s="56">
        <v>0.5</v>
      </c>
      <c r="F9" s="56">
        <v>1</v>
      </c>
      <c r="G9" s="56">
        <v>1</v>
      </c>
      <c r="H9" s="56">
        <v>1</v>
      </c>
      <c r="I9" s="282"/>
      <c r="J9" s="283"/>
      <c r="K9" s="283"/>
      <c r="L9" s="284"/>
      <c r="M9" s="64">
        <f t="shared" si="0"/>
        <v>5.5</v>
      </c>
      <c r="N9" s="104"/>
      <c r="O9" s="101">
        <f>(M9/(6-N9)*5)</f>
        <v>4.583333333333333</v>
      </c>
      <c r="P9" s="67"/>
      <c r="Q9" s="67"/>
      <c r="R9" s="67"/>
    </row>
    <row r="10" spans="1:20" ht="23.25" customHeight="1" thickBot="1" x14ac:dyDescent="0.4">
      <c r="A10" s="68">
        <v>6</v>
      </c>
      <c r="B10" s="69" t="s">
        <v>50</v>
      </c>
      <c r="C10" s="192">
        <v>1</v>
      </c>
      <c r="D10" s="192">
        <v>1</v>
      </c>
      <c r="E10" s="192">
        <v>1</v>
      </c>
      <c r="F10" s="192">
        <v>1</v>
      </c>
      <c r="G10" s="192">
        <v>1</v>
      </c>
      <c r="H10" s="192">
        <v>1</v>
      </c>
      <c r="I10" s="192">
        <v>1</v>
      </c>
      <c r="J10" s="192">
        <v>1</v>
      </c>
      <c r="K10" s="285"/>
      <c r="L10" s="286"/>
      <c r="M10" s="71">
        <f>SUM(C10:J10)</f>
        <v>8</v>
      </c>
      <c r="N10" s="157"/>
      <c r="O10" s="102">
        <f>(M10/(8-N10)*5)</f>
        <v>5</v>
      </c>
    </row>
    <row r="11" spans="1:20" ht="23.25" customHeight="1" thickBot="1" x14ac:dyDescent="0.4">
      <c r="A11" s="72"/>
      <c r="B11" s="73"/>
      <c r="C11" s="74"/>
      <c r="D11" s="74"/>
      <c r="E11" s="74"/>
      <c r="F11" s="74"/>
      <c r="G11" s="74"/>
      <c r="H11" s="75"/>
      <c r="I11" s="291" t="s">
        <v>15</v>
      </c>
      <c r="J11" s="292"/>
      <c r="K11" s="292"/>
      <c r="L11" s="293"/>
      <c r="M11" s="76">
        <f>SUM(O5:O10)</f>
        <v>29.226190476190474</v>
      </c>
      <c r="O11" s="77"/>
    </row>
    <row r="12" spans="1:20" ht="23.25" customHeight="1" thickBot="1" x14ac:dyDescent="0.4">
      <c r="A12" s="72"/>
      <c r="B12" s="78"/>
      <c r="C12" s="32"/>
      <c r="D12" s="79"/>
      <c r="E12" s="51"/>
      <c r="F12" s="51"/>
      <c r="G12" s="51"/>
      <c r="H12" s="75"/>
      <c r="I12" s="291" t="s">
        <v>16</v>
      </c>
      <c r="J12" s="292"/>
      <c r="K12" s="292"/>
      <c r="L12" s="293"/>
      <c r="M12" s="80">
        <v>6</v>
      </c>
      <c r="O12" s="77"/>
    </row>
    <row r="13" spans="1:20" ht="23.25" customHeight="1" thickBot="1" x14ac:dyDescent="0.4">
      <c r="A13" s="72"/>
      <c r="B13" s="51"/>
      <c r="C13" s="51"/>
      <c r="D13" s="51"/>
      <c r="E13" s="51"/>
      <c r="F13" s="51"/>
      <c r="G13" s="51"/>
      <c r="H13" s="81"/>
      <c r="I13" s="294" t="s">
        <v>17</v>
      </c>
      <c r="J13" s="295"/>
      <c r="K13" s="295"/>
      <c r="L13" s="296"/>
      <c r="M13" s="82">
        <f>(M11/M12)</f>
        <v>4.871031746031746</v>
      </c>
      <c r="N13" s="83"/>
      <c r="O13" s="84"/>
      <c r="P13" s="84"/>
      <c r="Q13" s="84"/>
      <c r="R13" s="84"/>
      <c r="S13" s="84"/>
      <c r="T13" s="84"/>
    </row>
    <row r="14" spans="1:20" ht="23.25" customHeight="1" thickBot="1" x14ac:dyDescent="0.4">
      <c r="A14" s="85"/>
      <c r="B14" s="86"/>
      <c r="C14" s="86"/>
      <c r="D14" s="86"/>
      <c r="E14" s="86"/>
      <c r="F14" s="86"/>
      <c r="G14" s="86"/>
      <c r="H14" s="87"/>
      <c r="I14" s="297" t="s">
        <v>18</v>
      </c>
      <c r="J14" s="269"/>
      <c r="K14" s="269"/>
      <c r="L14" s="298"/>
      <c r="M14" s="88"/>
      <c r="N14" s="84"/>
      <c r="O14" s="84"/>
    </row>
    <row r="15" spans="1:20" ht="23.25" customHeight="1" x14ac:dyDescent="0.35">
      <c r="N15" s="84"/>
      <c r="O15" s="84"/>
    </row>
    <row r="16" spans="1:20" ht="23.25" customHeight="1" x14ac:dyDescent="0.35">
      <c r="B16" s="92" t="s">
        <v>19</v>
      </c>
      <c r="C16" s="299" t="s">
        <v>20</v>
      </c>
      <c r="D16" s="300"/>
      <c r="N16" s="84"/>
      <c r="O16" s="84"/>
    </row>
    <row r="17" spans="2:15" ht="23.25" customHeight="1" x14ac:dyDescent="0.35">
      <c r="B17" s="93">
        <v>1</v>
      </c>
      <c r="C17" s="94"/>
      <c r="D17" s="95"/>
      <c r="N17" s="84"/>
      <c r="O17" s="84"/>
    </row>
    <row r="18" spans="2:15" ht="23.25" customHeight="1" x14ac:dyDescent="0.35">
      <c r="B18" s="93">
        <v>2</v>
      </c>
      <c r="C18" s="94"/>
      <c r="D18" s="95"/>
      <c r="N18" s="84"/>
      <c r="O18" s="84"/>
    </row>
    <row r="19" spans="2:15" ht="23.25" customHeight="1" x14ac:dyDescent="0.35">
      <c r="B19" s="96">
        <v>3</v>
      </c>
      <c r="C19" s="94"/>
      <c r="D19" s="95"/>
      <c r="N19" s="84"/>
      <c r="O19" s="84"/>
    </row>
    <row r="20" spans="2:15" ht="23.25" customHeight="1" x14ac:dyDescent="0.35">
      <c r="B20" s="93">
        <v>4</v>
      </c>
      <c r="C20" s="97"/>
      <c r="D20" s="58"/>
      <c r="N20" s="84"/>
      <c r="O20" s="84"/>
    </row>
    <row r="21" spans="2:15" ht="23.25" customHeight="1" x14ac:dyDescent="0.35">
      <c r="N21" s="84"/>
      <c r="O21" s="84"/>
    </row>
    <row r="22" spans="2:15" ht="23.25" customHeight="1" x14ac:dyDescent="0.35">
      <c r="N22" s="84"/>
      <c r="O22" s="84"/>
    </row>
    <row r="23" spans="2:15" ht="23.25" customHeight="1" x14ac:dyDescent="0.35">
      <c r="N23" s="84"/>
      <c r="O23" s="84"/>
    </row>
    <row r="24" spans="2:15" ht="23.25" customHeight="1" x14ac:dyDescent="0.35">
      <c r="N24" s="84"/>
      <c r="O24" s="84"/>
    </row>
  </sheetData>
  <mergeCells count="18">
    <mergeCell ref="I11:L11"/>
    <mergeCell ref="I12:L12"/>
    <mergeCell ref="I13:L13"/>
    <mergeCell ref="I14:L14"/>
    <mergeCell ref="C16:D16"/>
    <mergeCell ref="H5:L5"/>
    <mergeCell ref="J6:L6"/>
    <mergeCell ref="K10:L10"/>
    <mergeCell ref="N3:N4"/>
    <mergeCell ref="O3:O4"/>
    <mergeCell ref="H8:L8"/>
    <mergeCell ref="I9:L9"/>
    <mergeCell ref="A1:M1"/>
    <mergeCell ref="A2:M2"/>
    <mergeCell ref="A3:A4"/>
    <mergeCell ref="B3:B4"/>
    <mergeCell ref="C3:L3"/>
    <mergeCell ref="M3:M4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22"/>
  <sheetViews>
    <sheetView workbookViewId="0">
      <selection activeCell="N13" sqref="N13"/>
    </sheetView>
  </sheetViews>
  <sheetFormatPr defaultColWidth="9.125" defaultRowHeight="23.25" customHeight="1" x14ac:dyDescent="0.35"/>
  <cols>
    <col min="1" max="1" width="13.25" style="89" customWidth="1"/>
    <col min="2" max="2" width="36.375" style="52" customWidth="1"/>
    <col min="3" max="12" width="5.75" style="52" customWidth="1"/>
    <col min="13" max="13" width="15.25" style="90" customWidth="1"/>
    <col min="14" max="14" width="14.75" style="52" customWidth="1"/>
    <col min="15" max="16384" width="9.125" style="52"/>
  </cols>
  <sheetData>
    <row r="1" spans="1:20" ht="30.75" customHeight="1" x14ac:dyDescent="0.35">
      <c r="A1" s="227" t="s">
        <v>39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51"/>
      <c r="O1" s="51"/>
    </row>
    <row r="2" spans="1:20" ht="26.25" customHeight="1" thickBot="1" x14ac:dyDescent="0.4">
      <c r="A2" s="228" t="str">
        <f>OPD!$A$2</f>
        <v>ตรวจประเมินวันที่ .......  เดือน .................................. พ.ศ.2562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53"/>
      <c r="O2" s="51"/>
    </row>
    <row r="3" spans="1:20" ht="23.25" customHeight="1" x14ac:dyDescent="0.35">
      <c r="A3" s="270" t="s">
        <v>0</v>
      </c>
      <c r="B3" s="272" t="s">
        <v>1</v>
      </c>
      <c r="C3" s="309" t="s">
        <v>2</v>
      </c>
      <c r="D3" s="310"/>
      <c r="E3" s="310"/>
      <c r="F3" s="310"/>
      <c r="G3" s="310"/>
      <c r="H3" s="310"/>
      <c r="I3" s="310"/>
      <c r="J3" s="310"/>
      <c r="K3" s="310"/>
      <c r="L3" s="310"/>
      <c r="M3" s="311" t="s">
        <v>3</v>
      </c>
      <c r="N3" s="302" t="s">
        <v>4</v>
      </c>
      <c r="O3" s="304" t="s">
        <v>5</v>
      </c>
    </row>
    <row r="4" spans="1:20" ht="30" customHeight="1" thickBot="1" x14ac:dyDescent="0.4">
      <c r="A4" s="271"/>
      <c r="B4" s="273"/>
      <c r="C4" s="54">
        <v>1</v>
      </c>
      <c r="D4" s="54">
        <v>2</v>
      </c>
      <c r="E4" s="54">
        <v>3</v>
      </c>
      <c r="F4" s="54">
        <v>4</v>
      </c>
      <c r="G4" s="54">
        <v>5</v>
      </c>
      <c r="H4" s="54">
        <v>6</v>
      </c>
      <c r="I4" s="54">
        <v>7</v>
      </c>
      <c r="J4" s="54">
        <v>8</v>
      </c>
      <c r="K4" s="54">
        <v>9</v>
      </c>
      <c r="L4" s="54">
        <v>10</v>
      </c>
      <c r="M4" s="312"/>
      <c r="N4" s="303"/>
      <c r="O4" s="305"/>
    </row>
    <row r="5" spans="1:20" ht="23.25" customHeight="1" x14ac:dyDescent="0.35">
      <c r="A5" s="105">
        <v>1</v>
      </c>
      <c r="B5" s="106" t="s">
        <v>40</v>
      </c>
      <c r="C5" s="107">
        <v>1</v>
      </c>
      <c r="D5" s="107">
        <v>1</v>
      </c>
      <c r="E5" s="107">
        <v>1</v>
      </c>
      <c r="F5" s="107">
        <v>1</v>
      </c>
      <c r="G5" s="107">
        <v>1</v>
      </c>
      <c r="H5" s="107">
        <v>1</v>
      </c>
      <c r="I5" s="107">
        <v>1</v>
      </c>
      <c r="J5" s="107">
        <v>1</v>
      </c>
      <c r="K5" s="107">
        <v>1</v>
      </c>
      <c r="L5" s="198"/>
      <c r="M5" s="57">
        <f>SUM(C5:K5)</f>
        <v>9</v>
      </c>
      <c r="N5" s="58"/>
      <c r="O5" s="59">
        <f>(M5/(9-N5)*5)</f>
        <v>5</v>
      </c>
    </row>
    <row r="6" spans="1:20" ht="23.25" customHeight="1" x14ac:dyDescent="0.35">
      <c r="A6" s="60">
        <v>2</v>
      </c>
      <c r="B6" s="61" t="s">
        <v>41</v>
      </c>
      <c r="C6" s="56">
        <v>1</v>
      </c>
      <c r="D6" s="56">
        <v>1</v>
      </c>
      <c r="E6" s="56">
        <v>0.5</v>
      </c>
      <c r="F6" s="282"/>
      <c r="G6" s="283"/>
      <c r="H6" s="283"/>
      <c r="I6" s="283"/>
      <c r="J6" s="283"/>
      <c r="K6" s="283"/>
      <c r="L6" s="284"/>
      <c r="M6" s="64">
        <f>SUM(C6:H6)</f>
        <v>2.5</v>
      </c>
      <c r="N6" s="65"/>
      <c r="O6" s="66">
        <f>(M6/(3-N6)*5)</f>
        <v>4.166666666666667</v>
      </c>
    </row>
    <row r="7" spans="1:20" ht="23.25" customHeight="1" x14ac:dyDescent="0.35">
      <c r="A7" s="60">
        <v>3</v>
      </c>
      <c r="B7" s="61" t="s">
        <v>42</v>
      </c>
      <c r="C7" s="56">
        <v>1</v>
      </c>
      <c r="D7" s="56">
        <v>1</v>
      </c>
      <c r="E7" s="56">
        <v>1</v>
      </c>
      <c r="F7" s="282"/>
      <c r="G7" s="283"/>
      <c r="H7" s="283"/>
      <c r="I7" s="283"/>
      <c r="J7" s="283"/>
      <c r="K7" s="283"/>
      <c r="L7" s="284"/>
      <c r="M7" s="64">
        <f>SUM(C7:H7)</f>
        <v>3</v>
      </c>
      <c r="N7" s="65"/>
      <c r="O7" s="66">
        <f>(M7/(3-N7)*5)</f>
        <v>5</v>
      </c>
      <c r="P7" s="67"/>
      <c r="Q7" s="67"/>
      <c r="R7" s="67"/>
    </row>
    <row r="8" spans="1:20" ht="23.25" customHeight="1" thickBot="1" x14ac:dyDescent="0.4">
      <c r="A8" s="68">
        <v>4</v>
      </c>
      <c r="B8" s="69" t="s">
        <v>43</v>
      </c>
      <c r="C8" s="192">
        <v>1</v>
      </c>
      <c r="D8" s="192">
        <v>1</v>
      </c>
      <c r="E8" s="192">
        <v>1</v>
      </c>
      <c r="F8" s="285"/>
      <c r="G8" s="301"/>
      <c r="H8" s="301"/>
      <c r="I8" s="301"/>
      <c r="J8" s="301"/>
      <c r="K8" s="301"/>
      <c r="L8" s="286"/>
      <c r="M8" s="71">
        <f>SUM(C8:H8)</f>
        <v>3</v>
      </c>
      <c r="N8" s="158"/>
      <c r="O8" s="66">
        <f>(M8/(3-N8)*5)</f>
        <v>5</v>
      </c>
    </row>
    <row r="9" spans="1:20" ht="23.25" customHeight="1" thickBot="1" x14ac:dyDescent="0.4">
      <c r="A9" s="72"/>
      <c r="B9" s="73"/>
      <c r="C9" s="74"/>
      <c r="D9" s="74"/>
      <c r="E9" s="74"/>
      <c r="F9" s="74"/>
      <c r="G9" s="74"/>
      <c r="H9" s="75"/>
      <c r="I9" s="306" t="s">
        <v>15</v>
      </c>
      <c r="J9" s="307"/>
      <c r="K9" s="307"/>
      <c r="L9" s="308"/>
      <c r="M9" s="76">
        <f>SUM(O5:O8)</f>
        <v>19.166666666666668</v>
      </c>
      <c r="O9" s="77"/>
    </row>
    <row r="10" spans="1:20" ht="23.25" customHeight="1" thickBot="1" x14ac:dyDescent="0.4">
      <c r="A10" s="72"/>
      <c r="B10" s="78"/>
      <c r="C10" s="32"/>
      <c r="D10" s="79"/>
      <c r="E10" s="51"/>
      <c r="F10" s="51"/>
      <c r="G10" s="51"/>
      <c r="H10" s="75"/>
      <c r="I10" s="291" t="s">
        <v>16</v>
      </c>
      <c r="J10" s="292"/>
      <c r="K10" s="292"/>
      <c r="L10" s="293"/>
      <c r="M10" s="80">
        <v>4</v>
      </c>
      <c r="O10" s="77"/>
    </row>
    <row r="11" spans="1:20" ht="23.25" customHeight="1" thickBot="1" x14ac:dyDescent="0.4">
      <c r="A11" s="72"/>
      <c r="B11" s="51"/>
      <c r="C11" s="51"/>
      <c r="D11" s="51"/>
      <c r="E11" s="51"/>
      <c r="F11" s="51"/>
      <c r="G11" s="51"/>
      <c r="H11" s="81"/>
      <c r="I11" s="297" t="s">
        <v>17</v>
      </c>
      <c r="J11" s="269"/>
      <c r="K11" s="269"/>
      <c r="L11" s="298"/>
      <c r="M11" s="82">
        <f>(M9/M10)</f>
        <v>4.791666666666667</v>
      </c>
      <c r="N11" s="83"/>
      <c r="O11" s="84"/>
      <c r="P11" s="84"/>
      <c r="Q11" s="84"/>
      <c r="R11" s="84"/>
      <c r="S11" s="84"/>
      <c r="T11" s="84"/>
    </row>
    <row r="12" spans="1:20" ht="23.25" customHeight="1" thickBot="1" x14ac:dyDescent="0.4">
      <c r="A12" s="85"/>
      <c r="B12" s="86"/>
      <c r="C12" s="86"/>
      <c r="D12" s="86"/>
      <c r="E12" s="86"/>
      <c r="F12" s="86"/>
      <c r="G12" s="86"/>
      <c r="H12" s="87"/>
      <c r="I12" s="297" t="s">
        <v>18</v>
      </c>
      <c r="J12" s="269"/>
      <c r="K12" s="269"/>
      <c r="L12" s="298"/>
      <c r="M12" s="88"/>
      <c r="N12" s="84"/>
      <c r="O12" s="84"/>
    </row>
    <row r="13" spans="1:20" ht="23.25" customHeight="1" x14ac:dyDescent="0.35">
      <c r="N13" s="84"/>
      <c r="O13" s="84"/>
    </row>
    <row r="14" spans="1:20" ht="23.25" customHeight="1" x14ac:dyDescent="0.35">
      <c r="B14" s="91" t="s">
        <v>19</v>
      </c>
      <c r="C14" s="299" t="s">
        <v>20</v>
      </c>
      <c r="D14" s="300"/>
      <c r="N14" s="84"/>
      <c r="O14" s="84"/>
    </row>
    <row r="15" spans="1:20" ht="23.25" customHeight="1" x14ac:dyDescent="0.35">
      <c r="B15" s="93">
        <v>1</v>
      </c>
      <c r="C15" s="94"/>
      <c r="D15" s="95"/>
      <c r="N15" s="84"/>
      <c r="O15" s="84"/>
    </row>
    <row r="16" spans="1:20" ht="23.25" customHeight="1" x14ac:dyDescent="0.35">
      <c r="B16" s="93">
        <v>2</v>
      </c>
      <c r="C16" s="94"/>
      <c r="D16" s="95"/>
      <c r="N16" s="84"/>
      <c r="O16" s="84"/>
    </row>
    <row r="17" spans="2:15" ht="23.25" customHeight="1" x14ac:dyDescent="0.35">
      <c r="B17" s="96">
        <v>3</v>
      </c>
      <c r="C17" s="94"/>
      <c r="D17" s="95"/>
      <c r="N17" s="84"/>
      <c r="O17" s="84"/>
    </row>
    <row r="18" spans="2:15" ht="23.25" customHeight="1" x14ac:dyDescent="0.35">
      <c r="B18" s="93">
        <v>4</v>
      </c>
      <c r="C18" s="97"/>
      <c r="D18" s="58"/>
      <c r="N18" s="84"/>
      <c r="O18" s="84"/>
    </row>
    <row r="19" spans="2:15" ht="23.25" customHeight="1" x14ac:dyDescent="0.35">
      <c r="N19" s="84"/>
      <c r="O19" s="84"/>
    </row>
    <row r="20" spans="2:15" ht="23.25" customHeight="1" x14ac:dyDescent="0.35">
      <c r="N20" s="84"/>
      <c r="O20" s="84"/>
    </row>
    <row r="21" spans="2:15" ht="23.25" customHeight="1" x14ac:dyDescent="0.35">
      <c r="N21" s="84"/>
      <c r="O21" s="84"/>
    </row>
    <row r="22" spans="2:15" ht="23.25" customHeight="1" x14ac:dyDescent="0.35">
      <c r="N22" s="84"/>
      <c r="O22" s="84"/>
    </row>
  </sheetData>
  <mergeCells count="16">
    <mergeCell ref="N3:N4"/>
    <mergeCell ref="O3:O4"/>
    <mergeCell ref="I9:L9"/>
    <mergeCell ref="A1:M1"/>
    <mergeCell ref="A2:M2"/>
    <mergeCell ref="A3:A4"/>
    <mergeCell ref="B3:B4"/>
    <mergeCell ref="C3:L3"/>
    <mergeCell ref="M3:M4"/>
    <mergeCell ref="I10:L10"/>
    <mergeCell ref="I11:L11"/>
    <mergeCell ref="I12:L12"/>
    <mergeCell ref="C14:D14"/>
    <mergeCell ref="F6:L6"/>
    <mergeCell ref="F7:L7"/>
    <mergeCell ref="F8:L8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27"/>
  <sheetViews>
    <sheetView topLeftCell="A4" zoomScale="90" zoomScaleNormal="90" workbookViewId="0">
      <selection activeCell="N17" sqref="N17"/>
    </sheetView>
  </sheetViews>
  <sheetFormatPr defaultColWidth="9.125" defaultRowHeight="23.25" customHeight="1" x14ac:dyDescent="0.35"/>
  <cols>
    <col min="1" max="1" width="13.25" style="89" customWidth="1"/>
    <col min="2" max="2" width="65.25" style="52" customWidth="1"/>
    <col min="3" max="11" width="5.75" style="52" customWidth="1"/>
    <col min="12" max="12" width="15.25" style="90" customWidth="1"/>
    <col min="13" max="13" width="14.75" style="52" customWidth="1"/>
    <col min="14" max="16384" width="9.125" style="52"/>
  </cols>
  <sheetData>
    <row r="1" spans="1:19" ht="30.75" customHeight="1" x14ac:dyDescent="0.35">
      <c r="A1" s="227" t="s">
        <v>51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51"/>
      <c r="N1" s="51"/>
    </row>
    <row r="2" spans="1:19" ht="26.25" customHeight="1" thickBot="1" x14ac:dyDescent="0.4">
      <c r="A2" s="228" t="str">
        <f>OPD!$A$2</f>
        <v>ตรวจประเมินวันที่ .......  เดือน .................................. พ.ศ.2562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51"/>
    </row>
    <row r="3" spans="1:19" ht="23.25" customHeight="1" x14ac:dyDescent="0.35">
      <c r="A3" s="270" t="s">
        <v>0</v>
      </c>
      <c r="B3" s="272" t="s">
        <v>1</v>
      </c>
      <c r="C3" s="309" t="s">
        <v>2</v>
      </c>
      <c r="D3" s="310"/>
      <c r="E3" s="310"/>
      <c r="F3" s="310"/>
      <c r="G3" s="310"/>
      <c r="H3" s="310"/>
      <c r="I3" s="310"/>
      <c r="J3" s="310"/>
      <c r="K3" s="316"/>
      <c r="L3" s="316" t="s">
        <v>3</v>
      </c>
      <c r="M3" s="287" t="s">
        <v>4</v>
      </c>
      <c r="N3" s="289" t="s">
        <v>5</v>
      </c>
    </row>
    <row r="4" spans="1:19" ht="30" customHeight="1" thickBot="1" x14ac:dyDescent="0.4">
      <c r="A4" s="314"/>
      <c r="B4" s="315"/>
      <c r="C4" s="110">
        <v>1</v>
      </c>
      <c r="D4" s="110">
        <v>2</v>
      </c>
      <c r="E4" s="110">
        <v>3</v>
      </c>
      <c r="F4" s="110">
        <v>4</v>
      </c>
      <c r="G4" s="110">
        <v>5</v>
      </c>
      <c r="H4" s="110">
        <v>6</v>
      </c>
      <c r="I4" s="111">
        <v>7</v>
      </c>
      <c r="J4" s="110">
        <v>8</v>
      </c>
      <c r="K4" s="199">
        <v>9</v>
      </c>
      <c r="L4" s="317"/>
      <c r="M4" s="318"/>
      <c r="N4" s="313"/>
    </row>
    <row r="5" spans="1:19" ht="23.25" customHeight="1" x14ac:dyDescent="0.35">
      <c r="A5" s="105">
        <v>1</v>
      </c>
      <c r="B5" s="106" t="s">
        <v>56</v>
      </c>
      <c r="C5" s="107">
        <v>0.5</v>
      </c>
      <c r="D5" s="107">
        <v>1</v>
      </c>
      <c r="E5" s="178">
        <v>1</v>
      </c>
      <c r="F5" s="178">
        <v>1</v>
      </c>
      <c r="G5" s="279"/>
      <c r="H5" s="280"/>
      <c r="I5" s="280"/>
      <c r="J5" s="280"/>
      <c r="K5" s="281"/>
      <c r="L5" s="175">
        <f>SUM(C5:H5)</f>
        <v>3.5</v>
      </c>
      <c r="M5" s="108"/>
      <c r="N5" s="109">
        <f>(L5/(4-M5)*5)</f>
        <v>4.375</v>
      </c>
    </row>
    <row r="6" spans="1:19" ht="23.25" customHeight="1" x14ac:dyDescent="0.35">
      <c r="A6" s="60">
        <v>2</v>
      </c>
      <c r="B6" s="61" t="s">
        <v>22</v>
      </c>
      <c r="C6" s="62">
        <v>1</v>
      </c>
      <c r="D6" s="62">
        <v>1</v>
      </c>
      <c r="E6" s="63">
        <v>1</v>
      </c>
      <c r="F6" s="63">
        <v>1</v>
      </c>
      <c r="G6" s="62">
        <v>1</v>
      </c>
      <c r="H6" s="200"/>
      <c r="I6" s="200"/>
      <c r="J6" s="200"/>
      <c r="K6" s="201"/>
      <c r="L6" s="176">
        <f t="shared" ref="L6:L13" si="0">SUM(C6:H6)</f>
        <v>5</v>
      </c>
      <c r="M6" s="112"/>
      <c r="N6" s="101">
        <f>(L6/(5-M6)*5)</f>
        <v>5</v>
      </c>
    </row>
    <row r="7" spans="1:19" ht="23.25" customHeight="1" x14ac:dyDescent="0.35">
      <c r="A7" s="60">
        <v>3</v>
      </c>
      <c r="B7" s="61" t="s">
        <v>14</v>
      </c>
      <c r="C7" s="62">
        <v>1</v>
      </c>
      <c r="D7" s="62">
        <v>1</v>
      </c>
      <c r="E7" s="63">
        <v>1</v>
      </c>
      <c r="F7" s="63">
        <v>1</v>
      </c>
      <c r="G7" s="62">
        <v>1</v>
      </c>
      <c r="H7" s="62">
        <v>1</v>
      </c>
      <c r="I7" s="282"/>
      <c r="J7" s="283"/>
      <c r="K7" s="284"/>
      <c r="L7" s="176">
        <f t="shared" si="0"/>
        <v>6</v>
      </c>
      <c r="M7" s="112"/>
      <c r="N7" s="101">
        <f>(L7/(6-M7)*5)</f>
        <v>5</v>
      </c>
    </row>
    <row r="8" spans="1:19" ht="23.25" customHeight="1" thickBot="1" x14ac:dyDescent="0.4">
      <c r="A8" s="60">
        <v>4</v>
      </c>
      <c r="B8" s="61" t="s">
        <v>54</v>
      </c>
      <c r="C8" s="70" t="s">
        <v>76</v>
      </c>
      <c r="D8" s="70" t="s">
        <v>76</v>
      </c>
      <c r="E8" s="70" t="s">
        <v>76</v>
      </c>
      <c r="F8" s="319"/>
      <c r="G8" s="320"/>
      <c r="H8" s="320"/>
      <c r="I8" s="320"/>
      <c r="J8" s="320"/>
      <c r="K8" s="321"/>
      <c r="L8" s="176">
        <f t="shared" si="0"/>
        <v>0</v>
      </c>
      <c r="M8" s="112"/>
      <c r="N8" s="101">
        <f t="shared" ref="N8" si="1">(L8/(3-M8)*5)</f>
        <v>0</v>
      </c>
    </row>
    <row r="9" spans="1:19" ht="23.25" customHeight="1" thickBot="1" x14ac:dyDescent="0.4">
      <c r="A9" s="60">
        <v>5</v>
      </c>
      <c r="B9" s="61" t="s">
        <v>55</v>
      </c>
      <c r="C9" s="70" t="s">
        <v>76</v>
      </c>
      <c r="D9" s="70" t="s">
        <v>76</v>
      </c>
      <c r="E9" s="70" t="s">
        <v>76</v>
      </c>
      <c r="F9" s="70" t="s">
        <v>76</v>
      </c>
      <c r="G9" s="70" t="s">
        <v>76</v>
      </c>
      <c r="H9" s="282"/>
      <c r="I9" s="283"/>
      <c r="J9" s="283"/>
      <c r="K9" s="284"/>
      <c r="L9" s="176">
        <f t="shared" si="0"/>
        <v>0</v>
      </c>
      <c r="M9" s="112"/>
      <c r="N9" s="101">
        <f>(L9/(5-M9)*5)</f>
        <v>0</v>
      </c>
    </row>
    <row r="10" spans="1:19" ht="23.25" customHeight="1" thickBot="1" x14ac:dyDescent="0.4">
      <c r="A10" s="60">
        <v>6</v>
      </c>
      <c r="B10" s="61" t="s">
        <v>52</v>
      </c>
      <c r="C10" s="70" t="s">
        <v>76</v>
      </c>
      <c r="D10" s="70" t="s">
        <v>76</v>
      </c>
      <c r="E10" s="70" t="s">
        <v>76</v>
      </c>
      <c r="F10" s="70" t="s">
        <v>76</v>
      </c>
      <c r="G10" s="282"/>
      <c r="H10" s="283"/>
      <c r="I10" s="283"/>
      <c r="J10" s="283"/>
      <c r="K10" s="284"/>
      <c r="L10" s="176">
        <f t="shared" si="0"/>
        <v>0</v>
      </c>
      <c r="M10" s="112"/>
      <c r="N10" s="101">
        <f>(L10/(4-M10)*5)</f>
        <v>0</v>
      </c>
    </row>
    <row r="11" spans="1:19" ht="23.25" customHeight="1" thickBot="1" x14ac:dyDescent="0.4">
      <c r="A11" s="60">
        <v>7</v>
      </c>
      <c r="B11" s="61" t="s">
        <v>57</v>
      </c>
      <c r="C11" s="70" t="s">
        <v>76</v>
      </c>
      <c r="D11" s="70" t="s">
        <v>76</v>
      </c>
      <c r="E11" s="70" t="s">
        <v>76</v>
      </c>
      <c r="F11" s="70" t="s">
        <v>76</v>
      </c>
      <c r="G11" s="282"/>
      <c r="H11" s="283"/>
      <c r="I11" s="283"/>
      <c r="J11" s="283"/>
      <c r="K11" s="284"/>
      <c r="L11" s="176">
        <f t="shared" si="0"/>
        <v>0</v>
      </c>
      <c r="M11" s="112"/>
      <c r="N11" s="101">
        <f>(L11/(4-M11)*5)</f>
        <v>0</v>
      </c>
    </row>
    <row r="12" spans="1:19" ht="23.25" customHeight="1" thickBot="1" x14ac:dyDescent="0.4">
      <c r="A12" s="60">
        <v>8</v>
      </c>
      <c r="B12" s="61" t="s">
        <v>58</v>
      </c>
      <c r="C12" s="70" t="s">
        <v>76</v>
      </c>
      <c r="D12" s="70" t="s">
        <v>76</v>
      </c>
      <c r="E12" s="70" t="s">
        <v>76</v>
      </c>
      <c r="F12" s="282"/>
      <c r="G12" s="283"/>
      <c r="H12" s="283"/>
      <c r="I12" s="283"/>
      <c r="J12" s="283"/>
      <c r="K12" s="284"/>
      <c r="L12" s="176">
        <f t="shared" si="0"/>
        <v>0</v>
      </c>
      <c r="M12" s="112"/>
      <c r="N12" s="101">
        <f>(L12/(3-M12)*5)</f>
        <v>0</v>
      </c>
    </row>
    <row r="13" spans="1:19" ht="23.25" customHeight="1" thickBot="1" x14ac:dyDescent="0.4">
      <c r="A13" s="68">
        <v>9</v>
      </c>
      <c r="B13" s="69" t="s">
        <v>53</v>
      </c>
      <c r="C13" s="70" t="s">
        <v>76</v>
      </c>
      <c r="D13" s="70" t="s">
        <v>76</v>
      </c>
      <c r="E13" s="285"/>
      <c r="F13" s="301"/>
      <c r="G13" s="301"/>
      <c r="H13" s="301"/>
      <c r="I13" s="301"/>
      <c r="J13" s="301"/>
      <c r="K13" s="286"/>
      <c r="L13" s="177">
        <f t="shared" si="0"/>
        <v>0</v>
      </c>
      <c r="M13" s="113"/>
      <c r="N13" s="102">
        <f>(L13/(2-M13)*5)</f>
        <v>0</v>
      </c>
      <c r="O13" s="67"/>
      <c r="P13" s="67"/>
      <c r="Q13" s="67"/>
    </row>
    <row r="14" spans="1:19" ht="23.25" customHeight="1" thickBot="1" x14ac:dyDescent="0.4">
      <c r="A14" s="72"/>
      <c r="B14" s="73"/>
      <c r="C14" s="74"/>
      <c r="D14" s="74"/>
      <c r="E14" s="74"/>
      <c r="F14" s="291" t="s">
        <v>15</v>
      </c>
      <c r="G14" s="292"/>
      <c r="H14" s="292"/>
      <c r="I14" s="292"/>
      <c r="J14" s="292"/>
      <c r="K14" s="293"/>
      <c r="L14" s="76">
        <f>SUM(N5:N13)</f>
        <v>14.375</v>
      </c>
      <c r="N14" s="77"/>
    </row>
    <row r="15" spans="1:19" ht="23.25" customHeight="1" thickBot="1" x14ac:dyDescent="0.4">
      <c r="A15" s="72"/>
      <c r="B15" s="78"/>
      <c r="C15" s="32"/>
      <c r="D15" s="79"/>
      <c r="E15" s="51"/>
      <c r="F15" s="291" t="s">
        <v>16</v>
      </c>
      <c r="G15" s="292"/>
      <c r="H15" s="292"/>
      <c r="I15" s="292"/>
      <c r="J15" s="292"/>
      <c r="K15" s="293"/>
      <c r="L15" s="80">
        <v>3</v>
      </c>
      <c r="N15" s="77"/>
    </row>
    <row r="16" spans="1:19" ht="28.5" customHeight="1" thickBot="1" x14ac:dyDescent="0.4">
      <c r="A16" s="72"/>
      <c r="B16" s="51"/>
      <c r="C16" s="51"/>
      <c r="D16" s="51"/>
      <c r="E16" s="51"/>
      <c r="F16" s="294" t="s">
        <v>17</v>
      </c>
      <c r="G16" s="295"/>
      <c r="H16" s="295"/>
      <c r="I16" s="295"/>
      <c r="J16" s="295"/>
      <c r="K16" s="296"/>
      <c r="L16" s="82">
        <f>(L14/L15)</f>
        <v>4.791666666666667</v>
      </c>
      <c r="M16" s="83"/>
      <c r="N16" s="84"/>
      <c r="O16" s="84"/>
      <c r="P16" s="84"/>
      <c r="Q16" s="84"/>
      <c r="R16" s="84"/>
      <c r="S16" s="84"/>
    </row>
    <row r="17" spans="1:14" ht="23.25" customHeight="1" thickBot="1" x14ac:dyDescent="0.4">
      <c r="A17" s="85"/>
      <c r="B17" s="86"/>
      <c r="C17" s="86"/>
      <c r="D17" s="86"/>
      <c r="E17" s="86"/>
      <c r="F17" s="294" t="s">
        <v>18</v>
      </c>
      <c r="G17" s="295"/>
      <c r="H17" s="295"/>
      <c r="I17" s="295"/>
      <c r="J17" s="295"/>
      <c r="K17" s="296"/>
      <c r="L17" s="88"/>
      <c r="M17" s="84"/>
      <c r="N17" s="84"/>
    </row>
    <row r="18" spans="1:14" ht="23.25" customHeight="1" x14ac:dyDescent="0.35">
      <c r="M18" s="84"/>
      <c r="N18" s="84"/>
    </row>
    <row r="19" spans="1:14" ht="23.25" customHeight="1" x14ac:dyDescent="0.35">
      <c r="B19" s="92" t="s">
        <v>19</v>
      </c>
      <c r="C19" s="299" t="s">
        <v>20</v>
      </c>
      <c r="D19" s="300"/>
      <c r="M19" s="84"/>
      <c r="N19" s="84"/>
    </row>
    <row r="20" spans="1:14" ht="23.25" customHeight="1" x14ac:dyDescent="0.35">
      <c r="B20" s="93">
        <v>1</v>
      </c>
      <c r="C20" s="94"/>
      <c r="D20" s="95"/>
      <c r="M20" s="84"/>
      <c r="N20" s="84"/>
    </row>
    <row r="21" spans="1:14" ht="23.25" customHeight="1" x14ac:dyDescent="0.35">
      <c r="B21" s="93">
        <v>2</v>
      </c>
      <c r="C21" s="94"/>
      <c r="D21" s="95"/>
      <c r="M21" s="84"/>
      <c r="N21" s="84"/>
    </row>
    <row r="22" spans="1:14" ht="23.25" customHeight="1" x14ac:dyDescent="0.35">
      <c r="B22" s="96">
        <v>3</v>
      </c>
      <c r="C22" s="94"/>
      <c r="D22" s="95"/>
      <c r="M22" s="84"/>
      <c r="N22" s="84"/>
    </row>
    <row r="23" spans="1:14" ht="23.25" customHeight="1" x14ac:dyDescent="0.35">
      <c r="B23" s="93">
        <v>4</v>
      </c>
      <c r="C23" s="97"/>
      <c r="D23" s="58"/>
      <c r="M23" s="84"/>
      <c r="N23" s="84"/>
    </row>
    <row r="24" spans="1:14" ht="23.25" customHeight="1" x14ac:dyDescent="0.35">
      <c r="M24" s="84"/>
      <c r="N24" s="84"/>
    </row>
    <row r="25" spans="1:14" ht="23.25" customHeight="1" x14ac:dyDescent="0.35">
      <c r="M25" s="84"/>
      <c r="N25" s="84"/>
    </row>
    <row r="26" spans="1:14" ht="23.25" customHeight="1" x14ac:dyDescent="0.35">
      <c r="M26" s="84"/>
      <c r="N26" s="84"/>
    </row>
    <row r="27" spans="1:14" ht="23.25" customHeight="1" x14ac:dyDescent="0.35">
      <c r="M27" s="84"/>
      <c r="N27" s="84"/>
    </row>
  </sheetData>
  <mergeCells count="21">
    <mergeCell ref="C19:D19"/>
    <mergeCell ref="F15:K15"/>
    <mergeCell ref="F16:K16"/>
    <mergeCell ref="F17:K17"/>
    <mergeCell ref="M3:M4"/>
    <mergeCell ref="G5:K5"/>
    <mergeCell ref="F14:K14"/>
    <mergeCell ref="I7:K7"/>
    <mergeCell ref="H9:K9"/>
    <mergeCell ref="G10:K10"/>
    <mergeCell ref="G11:K11"/>
    <mergeCell ref="F12:K12"/>
    <mergeCell ref="E13:K13"/>
    <mergeCell ref="F8:K8"/>
    <mergeCell ref="N3:N4"/>
    <mergeCell ref="A1:L1"/>
    <mergeCell ref="A3:A4"/>
    <mergeCell ref="B3:B4"/>
    <mergeCell ref="L3:L4"/>
    <mergeCell ref="A2:M2"/>
    <mergeCell ref="C3:K3"/>
  </mergeCells>
  <pageMargins left="0.23622047244094491" right="0.23622047244094491" top="0.74803149606299213" bottom="0.74803149606299213" header="0.31496062992125984" footer="0.31496062992125984"/>
  <pageSetup paperSize="9" scale="80" orientation="landscape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Y23"/>
  <sheetViews>
    <sheetView workbookViewId="0">
      <selection activeCell="B10" sqref="B10:M10"/>
    </sheetView>
  </sheetViews>
  <sheetFormatPr defaultColWidth="9.125" defaultRowHeight="23.25" customHeight="1" x14ac:dyDescent="0.35"/>
  <cols>
    <col min="1" max="1" width="13.25" style="23" customWidth="1"/>
    <col min="2" max="2" width="32.375" style="1" customWidth="1"/>
    <col min="3" max="17" width="4.375" style="1" customWidth="1"/>
    <col min="18" max="18" width="15.25" style="24" customWidth="1"/>
    <col min="19" max="19" width="14.75" style="1" customWidth="1"/>
    <col min="20" max="16384" width="9.125" style="1"/>
  </cols>
  <sheetData>
    <row r="1" spans="1:25" ht="30.75" customHeight="1" x14ac:dyDescent="0.35">
      <c r="A1" s="227" t="s">
        <v>34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16"/>
      <c r="T1" s="16"/>
    </row>
    <row r="2" spans="1:25" ht="27" customHeight="1" thickBot="1" x14ac:dyDescent="0.4">
      <c r="A2" s="228" t="str">
        <f>เภสัชฯ!$A$2</f>
        <v>ตรวจประเมินวันที่ .......  เดือน .................................. พ.ศ.2562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43"/>
      <c r="T2" s="16"/>
    </row>
    <row r="3" spans="1:25" ht="23.25" customHeight="1" x14ac:dyDescent="0.35">
      <c r="A3" s="229" t="s">
        <v>0</v>
      </c>
      <c r="B3" s="231" t="s">
        <v>1</v>
      </c>
      <c r="C3" s="335" t="s">
        <v>2</v>
      </c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337" t="s">
        <v>3</v>
      </c>
      <c r="S3" s="333" t="s">
        <v>4</v>
      </c>
      <c r="T3" s="322" t="s">
        <v>5</v>
      </c>
    </row>
    <row r="4" spans="1:25" ht="23.25" customHeight="1" thickBot="1" x14ac:dyDescent="0.4">
      <c r="A4" s="235"/>
      <c r="B4" s="236"/>
      <c r="C4" s="41">
        <v>1</v>
      </c>
      <c r="D4" s="41">
        <v>2</v>
      </c>
      <c r="E4" s="41">
        <v>3</v>
      </c>
      <c r="F4" s="41">
        <v>4</v>
      </c>
      <c r="G4" s="41">
        <v>5</v>
      </c>
      <c r="H4" s="41">
        <v>6</v>
      </c>
      <c r="I4" s="41">
        <v>7</v>
      </c>
      <c r="J4" s="41">
        <v>8</v>
      </c>
      <c r="K4" s="41">
        <v>9</v>
      </c>
      <c r="L4" s="41">
        <v>10</v>
      </c>
      <c r="M4" s="41">
        <v>11</v>
      </c>
      <c r="N4" s="41">
        <v>12</v>
      </c>
      <c r="O4" s="41">
        <v>13</v>
      </c>
      <c r="P4" s="41">
        <v>14</v>
      </c>
      <c r="Q4" s="42">
        <v>15</v>
      </c>
      <c r="R4" s="338"/>
      <c r="S4" s="334"/>
      <c r="T4" s="323"/>
    </row>
    <row r="5" spans="1:25" ht="23.25" customHeight="1" x14ac:dyDescent="0.35">
      <c r="A5" s="37">
        <v>1</v>
      </c>
      <c r="B5" s="38" t="s">
        <v>35</v>
      </c>
      <c r="C5" s="39">
        <v>1</v>
      </c>
      <c r="D5" s="39">
        <v>1</v>
      </c>
      <c r="E5" s="39">
        <v>1</v>
      </c>
      <c r="F5" s="39">
        <v>1</v>
      </c>
      <c r="G5" s="39">
        <v>1</v>
      </c>
      <c r="H5" s="39">
        <v>1</v>
      </c>
      <c r="I5" s="39">
        <v>1</v>
      </c>
      <c r="J5" s="39">
        <v>1</v>
      </c>
      <c r="K5" s="39">
        <v>1</v>
      </c>
      <c r="L5" s="39">
        <v>1</v>
      </c>
      <c r="M5" s="39">
        <v>1</v>
      </c>
      <c r="N5" s="39">
        <v>1</v>
      </c>
      <c r="O5" s="39">
        <v>1</v>
      </c>
      <c r="P5" s="324"/>
      <c r="Q5" s="325"/>
      <c r="R5" s="40">
        <f>SUM(C5:O5)</f>
        <v>13</v>
      </c>
      <c r="S5" s="2"/>
      <c r="T5" s="50">
        <f>(R5/(13-S5)*5)</f>
        <v>5</v>
      </c>
    </row>
    <row r="6" spans="1:25" ht="23.25" customHeight="1" x14ac:dyDescent="0.35">
      <c r="A6" s="4">
        <v>2</v>
      </c>
      <c r="B6" s="5" t="s">
        <v>36</v>
      </c>
      <c r="C6" s="39">
        <v>1</v>
      </c>
      <c r="D6" s="39">
        <v>1</v>
      </c>
      <c r="E6" s="39">
        <v>1</v>
      </c>
      <c r="F6" s="39">
        <v>1</v>
      </c>
      <c r="G6" s="39">
        <v>1</v>
      </c>
      <c r="H6" s="39">
        <v>1</v>
      </c>
      <c r="I6" s="39">
        <v>1</v>
      </c>
      <c r="J6" s="39">
        <v>1</v>
      </c>
      <c r="K6" s="39">
        <v>1</v>
      </c>
      <c r="L6" s="39">
        <v>1</v>
      </c>
      <c r="M6" s="39">
        <v>1</v>
      </c>
      <c r="N6" s="252"/>
      <c r="O6" s="253"/>
      <c r="P6" s="253"/>
      <c r="Q6" s="254"/>
      <c r="R6" s="36">
        <f>SUM(C6:Q6)</f>
        <v>11</v>
      </c>
      <c r="S6" s="34"/>
      <c r="T6" s="44">
        <f>(R6/(11-S6)*5)</f>
        <v>5</v>
      </c>
    </row>
    <row r="7" spans="1:25" ht="23.25" customHeight="1" x14ac:dyDescent="0.35">
      <c r="A7" s="4">
        <v>3</v>
      </c>
      <c r="B7" s="5" t="s">
        <v>37</v>
      </c>
      <c r="C7" s="39">
        <v>1</v>
      </c>
      <c r="D7" s="39">
        <v>1</v>
      </c>
      <c r="E7" s="39">
        <v>1</v>
      </c>
      <c r="F7" s="39">
        <v>1</v>
      </c>
      <c r="G7" s="39">
        <v>1</v>
      </c>
      <c r="H7" s="39">
        <v>1</v>
      </c>
      <c r="I7" s="39">
        <v>1</v>
      </c>
      <c r="J7" s="252"/>
      <c r="K7" s="253"/>
      <c r="L7" s="253"/>
      <c r="M7" s="253"/>
      <c r="N7" s="253"/>
      <c r="O7" s="253"/>
      <c r="P7" s="253"/>
      <c r="Q7" s="254"/>
      <c r="R7" s="36">
        <f>SUM(C7:H7)</f>
        <v>6</v>
      </c>
      <c r="S7" s="34"/>
      <c r="T7" s="44">
        <f>(R7/(7-S7)*5)</f>
        <v>4.2857142857142856</v>
      </c>
      <c r="U7" s="7"/>
      <c r="V7" s="7"/>
      <c r="W7" s="7"/>
    </row>
    <row r="8" spans="1:25" ht="23.25" customHeight="1" thickBot="1" x14ac:dyDescent="0.4">
      <c r="A8" s="45">
        <v>4</v>
      </c>
      <c r="B8" s="46" t="s">
        <v>38</v>
      </c>
      <c r="C8" s="39">
        <v>1</v>
      </c>
      <c r="D8" s="39">
        <v>1</v>
      </c>
      <c r="E8" s="39">
        <v>1</v>
      </c>
      <c r="F8" s="39">
        <v>1</v>
      </c>
      <c r="G8" s="39">
        <v>1</v>
      </c>
      <c r="H8" s="39">
        <v>1</v>
      </c>
      <c r="I8" s="39">
        <v>1</v>
      </c>
      <c r="J8" s="330"/>
      <c r="K8" s="331"/>
      <c r="L8" s="331"/>
      <c r="M8" s="331"/>
      <c r="N8" s="331"/>
      <c r="O8" s="331"/>
      <c r="P8" s="331"/>
      <c r="Q8" s="332"/>
      <c r="R8" s="47">
        <f>SUM(C8:H8)</f>
        <v>6</v>
      </c>
      <c r="S8" s="48"/>
      <c r="T8" s="49">
        <f>(R8/(7-S8)*5)</f>
        <v>4.2857142857142856</v>
      </c>
    </row>
    <row r="9" spans="1:25" ht="23.25" customHeight="1" thickBot="1" x14ac:dyDescent="0.4">
      <c r="A9" s="45">
        <v>5</v>
      </c>
      <c r="B9" s="46" t="s">
        <v>75</v>
      </c>
      <c r="C9" s="39">
        <v>0.5</v>
      </c>
      <c r="D9" s="39">
        <v>1</v>
      </c>
      <c r="E9" s="39">
        <v>1</v>
      </c>
      <c r="F9" s="39">
        <v>0.5</v>
      </c>
      <c r="G9" s="39">
        <v>1</v>
      </c>
      <c r="H9" s="341"/>
      <c r="I9" s="342"/>
      <c r="J9" s="342"/>
      <c r="K9" s="342"/>
      <c r="L9" s="342"/>
      <c r="M9" s="342"/>
      <c r="N9" s="342"/>
      <c r="O9" s="342"/>
      <c r="P9" s="342"/>
      <c r="Q9" s="343"/>
      <c r="R9" s="47">
        <f>SUM(C9:H9)</f>
        <v>4</v>
      </c>
      <c r="S9" s="48"/>
      <c r="T9" s="49">
        <f>(R9/(7-S9)*5)</f>
        <v>2.8571428571428568</v>
      </c>
    </row>
    <row r="10" spans="1:25" ht="23.25" customHeight="1" thickBot="1" x14ac:dyDescent="0.4">
      <c r="A10" s="165" t="s">
        <v>71</v>
      </c>
      <c r="B10" s="326"/>
      <c r="C10" s="326"/>
      <c r="D10" s="326"/>
      <c r="E10" s="326"/>
      <c r="F10" s="326"/>
      <c r="G10" s="326"/>
      <c r="H10" s="326"/>
      <c r="I10" s="326"/>
      <c r="J10" s="326"/>
      <c r="K10" s="326"/>
      <c r="L10" s="326"/>
      <c r="M10" s="327"/>
      <c r="N10" s="257" t="s">
        <v>15</v>
      </c>
      <c r="O10" s="258"/>
      <c r="P10" s="258"/>
      <c r="Q10" s="259"/>
      <c r="R10" s="33">
        <f>SUM(T5:T8)</f>
        <v>18.571428571428569</v>
      </c>
      <c r="T10" s="13"/>
    </row>
    <row r="11" spans="1:25" ht="23.25" customHeight="1" thickBot="1" x14ac:dyDescent="0.4">
      <c r="A11" s="9"/>
      <c r="B11" s="328"/>
      <c r="C11" s="328"/>
      <c r="D11" s="328"/>
      <c r="E11" s="328"/>
      <c r="F11" s="328"/>
      <c r="G11" s="328"/>
      <c r="H11" s="328"/>
      <c r="I11" s="328"/>
      <c r="J11" s="328"/>
      <c r="K11" s="328"/>
      <c r="L11" s="328"/>
      <c r="M11" s="329"/>
      <c r="N11" s="260" t="s">
        <v>16</v>
      </c>
      <c r="O11" s="261"/>
      <c r="P11" s="261"/>
      <c r="Q11" s="262"/>
      <c r="R11" s="12">
        <v>4</v>
      </c>
      <c r="T11" s="13"/>
    </row>
    <row r="12" spans="1:25" ht="23.25" customHeight="1" thickBot="1" x14ac:dyDescent="0.4">
      <c r="A12" s="9"/>
      <c r="B12" s="328"/>
      <c r="C12" s="328"/>
      <c r="D12" s="328"/>
      <c r="E12" s="328"/>
      <c r="F12" s="328"/>
      <c r="G12" s="328"/>
      <c r="H12" s="328"/>
      <c r="I12" s="328"/>
      <c r="J12" s="328"/>
      <c r="K12" s="328"/>
      <c r="L12" s="328"/>
      <c r="M12" s="329"/>
      <c r="N12" s="263" t="s">
        <v>17</v>
      </c>
      <c r="O12" s="264"/>
      <c r="P12" s="264"/>
      <c r="Q12" s="265"/>
      <c r="R12" s="17">
        <f>(R10/R11)</f>
        <v>4.6428571428571423</v>
      </c>
      <c r="S12" s="35"/>
      <c r="T12" s="19"/>
      <c r="U12" s="19"/>
      <c r="V12" s="19"/>
      <c r="W12" s="19"/>
      <c r="X12" s="19"/>
      <c r="Y12" s="19"/>
    </row>
    <row r="13" spans="1:25" ht="23.25" customHeight="1" thickBot="1" x14ac:dyDescent="0.4">
      <c r="A13" s="20"/>
      <c r="B13" s="339"/>
      <c r="C13" s="339"/>
      <c r="D13" s="339"/>
      <c r="E13" s="339"/>
      <c r="F13" s="339"/>
      <c r="G13" s="339"/>
      <c r="H13" s="339"/>
      <c r="I13" s="339"/>
      <c r="J13" s="339"/>
      <c r="K13" s="339"/>
      <c r="L13" s="339"/>
      <c r="M13" s="340"/>
      <c r="N13" s="263" t="s">
        <v>18</v>
      </c>
      <c r="O13" s="264"/>
      <c r="P13" s="264"/>
      <c r="Q13" s="265"/>
      <c r="R13" s="22"/>
      <c r="S13" s="19"/>
      <c r="T13" s="19"/>
    </row>
    <row r="14" spans="1:25" ht="23.25" customHeight="1" x14ac:dyDescent="0.35">
      <c r="S14" s="19"/>
      <c r="T14" s="19"/>
    </row>
    <row r="15" spans="1:25" ht="23.25" customHeight="1" x14ac:dyDescent="0.35">
      <c r="B15" s="26" t="s">
        <v>19</v>
      </c>
      <c r="C15" s="202" t="s">
        <v>20</v>
      </c>
      <c r="D15" s="203"/>
      <c r="S15" s="19"/>
      <c r="T15" s="19"/>
    </row>
    <row r="16" spans="1:25" ht="23.25" customHeight="1" x14ac:dyDescent="0.35">
      <c r="B16" s="27">
        <v>1</v>
      </c>
      <c r="C16" s="28"/>
      <c r="D16" s="29"/>
      <c r="S16" s="19"/>
      <c r="T16" s="19"/>
    </row>
    <row r="17" spans="2:20" ht="23.25" customHeight="1" x14ac:dyDescent="0.35">
      <c r="B17" s="27">
        <v>2</v>
      </c>
      <c r="C17" s="28"/>
      <c r="D17" s="29"/>
      <c r="S17" s="19"/>
      <c r="T17" s="19"/>
    </row>
    <row r="18" spans="2:20" ht="23.25" customHeight="1" x14ac:dyDescent="0.35">
      <c r="B18" s="30">
        <v>3</v>
      </c>
      <c r="C18" s="28"/>
      <c r="D18" s="29"/>
      <c r="S18" s="19"/>
      <c r="T18" s="19"/>
    </row>
    <row r="19" spans="2:20" ht="23.25" customHeight="1" x14ac:dyDescent="0.35">
      <c r="B19" s="27">
        <v>4</v>
      </c>
      <c r="C19" s="31"/>
      <c r="D19" s="2"/>
      <c r="S19" s="19"/>
      <c r="T19" s="19"/>
    </row>
    <row r="20" spans="2:20" ht="23.25" customHeight="1" x14ac:dyDescent="0.35">
      <c r="S20" s="19"/>
      <c r="T20" s="19"/>
    </row>
    <row r="21" spans="2:20" ht="23.25" customHeight="1" x14ac:dyDescent="0.35">
      <c r="S21" s="19"/>
      <c r="T21" s="19"/>
    </row>
    <row r="22" spans="2:20" ht="23.25" customHeight="1" x14ac:dyDescent="0.35">
      <c r="S22" s="19"/>
      <c r="T22" s="19"/>
    </row>
    <row r="23" spans="2:20" ht="23.25" customHeight="1" x14ac:dyDescent="0.35">
      <c r="S23" s="19"/>
      <c r="T23" s="19"/>
    </row>
  </sheetData>
  <mergeCells count="22">
    <mergeCell ref="C15:D15"/>
    <mergeCell ref="S3:S4"/>
    <mergeCell ref="C3:Q3"/>
    <mergeCell ref="A1:R1"/>
    <mergeCell ref="A2:R2"/>
    <mergeCell ref="A3:A4"/>
    <mergeCell ref="B3:B4"/>
    <mergeCell ref="R3:R4"/>
    <mergeCell ref="B12:M12"/>
    <mergeCell ref="B13:M13"/>
    <mergeCell ref="N12:Q12"/>
    <mergeCell ref="N13:Q13"/>
    <mergeCell ref="N6:Q6"/>
    <mergeCell ref="H9:Q9"/>
    <mergeCell ref="T3:T4"/>
    <mergeCell ref="P5:Q5"/>
    <mergeCell ref="N10:Q10"/>
    <mergeCell ref="N11:Q11"/>
    <mergeCell ref="B10:M10"/>
    <mergeCell ref="B11:M11"/>
    <mergeCell ref="J7:Q7"/>
    <mergeCell ref="J8:Q8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23"/>
  <sheetViews>
    <sheetView workbookViewId="0">
      <selection activeCell="N12" sqref="N12"/>
    </sheetView>
  </sheetViews>
  <sheetFormatPr defaultColWidth="9.125" defaultRowHeight="23.25" customHeight="1" x14ac:dyDescent="0.35"/>
  <cols>
    <col min="1" max="1" width="13.25" style="23" customWidth="1"/>
    <col min="2" max="2" width="49.75" style="1" customWidth="1"/>
    <col min="3" max="11" width="5.75" style="1" customWidth="1"/>
    <col min="12" max="12" width="15.25" style="24" customWidth="1"/>
    <col min="13" max="13" width="14.75" style="1" customWidth="1"/>
    <col min="14" max="16384" width="9.125" style="1"/>
  </cols>
  <sheetData>
    <row r="1" spans="1:19" ht="30.75" customHeight="1" x14ac:dyDescent="0.35">
      <c r="A1" s="227" t="s">
        <v>28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16"/>
      <c r="N1" s="16"/>
    </row>
    <row r="2" spans="1:19" ht="29.25" customHeight="1" thickBot="1" x14ac:dyDescent="0.4">
      <c r="A2" s="228" t="str">
        <f>เภสัชฯ!$A$2</f>
        <v>ตรวจประเมินวันที่ .......  เดือน .................................. พ.ศ.2562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43"/>
      <c r="N2" s="16"/>
    </row>
    <row r="3" spans="1:19" ht="23.25" customHeight="1" x14ac:dyDescent="0.35">
      <c r="A3" s="229" t="s">
        <v>0</v>
      </c>
      <c r="B3" s="231" t="s">
        <v>1</v>
      </c>
      <c r="C3" s="233" t="s">
        <v>2</v>
      </c>
      <c r="D3" s="233"/>
      <c r="E3" s="233"/>
      <c r="F3" s="233"/>
      <c r="G3" s="233"/>
      <c r="H3" s="233"/>
      <c r="I3" s="233"/>
      <c r="J3" s="233"/>
      <c r="K3" s="237"/>
      <c r="L3" s="337" t="s">
        <v>3</v>
      </c>
      <c r="M3" s="222" t="s">
        <v>4</v>
      </c>
      <c r="N3" s="218" t="s">
        <v>5</v>
      </c>
    </row>
    <row r="4" spans="1:19" ht="23.25" customHeight="1" thickBot="1" x14ac:dyDescent="0.4">
      <c r="A4" s="235"/>
      <c r="B4" s="236"/>
      <c r="C4" s="41">
        <v>1</v>
      </c>
      <c r="D4" s="41">
        <v>2</v>
      </c>
      <c r="E4" s="41">
        <v>3</v>
      </c>
      <c r="F4" s="41">
        <v>4</v>
      </c>
      <c r="G4" s="41">
        <v>5</v>
      </c>
      <c r="H4" s="41">
        <v>6</v>
      </c>
      <c r="I4" s="41">
        <v>7</v>
      </c>
      <c r="J4" s="41">
        <v>8</v>
      </c>
      <c r="K4" s="42">
        <v>9</v>
      </c>
      <c r="L4" s="338"/>
      <c r="M4" s="223"/>
      <c r="N4" s="219"/>
    </row>
    <row r="5" spans="1:19" ht="23.25" customHeight="1" x14ac:dyDescent="0.35">
      <c r="A5" s="179">
        <v>1</v>
      </c>
      <c r="B5" s="180" t="s">
        <v>29</v>
      </c>
      <c r="C5" s="181">
        <v>1</v>
      </c>
      <c r="D5" s="181">
        <v>1</v>
      </c>
      <c r="E5" s="181">
        <v>1</v>
      </c>
      <c r="F5" s="181">
        <v>1</v>
      </c>
      <c r="G5" s="247"/>
      <c r="H5" s="248"/>
      <c r="I5" s="248"/>
      <c r="J5" s="248"/>
      <c r="K5" s="249"/>
      <c r="L5" s="40">
        <f t="shared" ref="L5:L9" si="0">SUM(C5:K5)</f>
        <v>4</v>
      </c>
      <c r="M5" s="162"/>
      <c r="N5" s="159">
        <f>(L5/(4-M5)*5)</f>
        <v>5</v>
      </c>
    </row>
    <row r="6" spans="1:19" ht="23.25" customHeight="1" x14ac:dyDescent="0.35">
      <c r="A6" s="4">
        <v>2</v>
      </c>
      <c r="B6" s="5" t="s">
        <v>30</v>
      </c>
      <c r="C6" s="39">
        <v>1</v>
      </c>
      <c r="D6" s="39">
        <v>1</v>
      </c>
      <c r="E6" s="39">
        <v>1</v>
      </c>
      <c r="F6" s="39">
        <v>0</v>
      </c>
      <c r="G6" s="250"/>
      <c r="H6" s="250"/>
      <c r="I6" s="250"/>
      <c r="J6" s="250"/>
      <c r="K6" s="251"/>
      <c r="L6" s="36">
        <f t="shared" si="0"/>
        <v>3</v>
      </c>
      <c r="M6" s="163"/>
      <c r="N6" s="160">
        <f>(L6/(4-M6)*5)</f>
        <v>3.75</v>
      </c>
    </row>
    <row r="7" spans="1:19" ht="23.25" customHeight="1" x14ac:dyDescent="0.35">
      <c r="A7" s="4">
        <v>3</v>
      </c>
      <c r="B7" s="5" t="s">
        <v>31</v>
      </c>
      <c r="C7" s="39">
        <v>1</v>
      </c>
      <c r="D7" s="39">
        <v>1</v>
      </c>
      <c r="E7" s="39">
        <v>1</v>
      </c>
      <c r="F7" s="39">
        <v>0.5</v>
      </c>
      <c r="G7" s="39">
        <v>0.5</v>
      </c>
      <c r="H7" s="39">
        <v>1</v>
      </c>
      <c r="I7" s="39">
        <v>1</v>
      </c>
      <c r="J7" s="39">
        <v>1</v>
      </c>
      <c r="K7" s="182"/>
      <c r="L7" s="36">
        <f t="shared" si="0"/>
        <v>7</v>
      </c>
      <c r="M7" s="163"/>
      <c r="N7" s="160">
        <f>(L7/(8-M7)*5)</f>
        <v>4.375</v>
      </c>
      <c r="O7" s="7"/>
      <c r="P7" s="7"/>
      <c r="Q7" s="7"/>
    </row>
    <row r="8" spans="1:19" ht="23.25" customHeight="1" x14ac:dyDescent="0.35">
      <c r="A8" s="4">
        <v>4</v>
      </c>
      <c r="B8" s="5" t="s">
        <v>32</v>
      </c>
      <c r="C8" s="39">
        <v>1</v>
      </c>
      <c r="D8" s="252"/>
      <c r="E8" s="253"/>
      <c r="F8" s="253"/>
      <c r="G8" s="253"/>
      <c r="H8" s="253"/>
      <c r="I8" s="253"/>
      <c r="J8" s="253"/>
      <c r="K8" s="254"/>
      <c r="L8" s="36">
        <f t="shared" si="0"/>
        <v>1</v>
      </c>
      <c r="M8" s="163"/>
      <c r="N8" s="160">
        <f>(L8/(1-M8)*5)</f>
        <v>5</v>
      </c>
    </row>
    <row r="9" spans="1:19" ht="23.25" customHeight="1" thickBot="1" x14ac:dyDescent="0.4">
      <c r="A9" s="45">
        <v>5</v>
      </c>
      <c r="B9" s="46" t="s">
        <v>33</v>
      </c>
      <c r="C9" s="183">
        <v>1</v>
      </c>
      <c r="D9" s="183">
        <v>1</v>
      </c>
      <c r="E9" s="183">
        <v>1</v>
      </c>
      <c r="F9" s="183">
        <v>1</v>
      </c>
      <c r="G9" s="183">
        <v>1</v>
      </c>
      <c r="H9" s="183">
        <v>1</v>
      </c>
      <c r="I9" s="183">
        <v>1</v>
      </c>
      <c r="J9" s="344"/>
      <c r="K9" s="345"/>
      <c r="L9" s="47">
        <f t="shared" si="0"/>
        <v>7</v>
      </c>
      <c r="M9" s="164"/>
      <c r="N9" s="161">
        <f>(L9/(7-M9)*5)</f>
        <v>5</v>
      </c>
    </row>
    <row r="10" spans="1:19" ht="23.25" customHeight="1" thickBot="1" x14ac:dyDescent="0.4">
      <c r="A10" s="9"/>
      <c r="B10" s="10"/>
      <c r="C10" s="11"/>
      <c r="D10" s="11"/>
      <c r="E10" s="11"/>
      <c r="F10" s="11"/>
      <c r="G10" s="11"/>
      <c r="H10" s="257" t="s">
        <v>15</v>
      </c>
      <c r="I10" s="258"/>
      <c r="J10" s="258"/>
      <c r="K10" s="259"/>
      <c r="L10" s="33">
        <f>SUM(N5:N9)</f>
        <v>23.125</v>
      </c>
      <c r="N10" s="13"/>
    </row>
    <row r="11" spans="1:19" ht="23.25" customHeight="1" thickBot="1" x14ac:dyDescent="0.4">
      <c r="A11" s="9"/>
      <c r="B11" s="14"/>
      <c r="C11" s="32"/>
      <c r="D11" s="15"/>
      <c r="E11" s="16"/>
      <c r="F11" s="16"/>
      <c r="G11" s="16"/>
      <c r="H11" s="260" t="s">
        <v>16</v>
      </c>
      <c r="I11" s="261"/>
      <c r="J11" s="261"/>
      <c r="K11" s="262"/>
      <c r="L11" s="12">
        <v>5</v>
      </c>
      <c r="N11" s="13"/>
    </row>
    <row r="12" spans="1:19" ht="23.25" customHeight="1" thickBot="1" x14ac:dyDescent="0.4">
      <c r="A12" s="9"/>
      <c r="B12" s="16"/>
      <c r="C12" s="16"/>
      <c r="D12" s="16"/>
      <c r="E12" s="16"/>
      <c r="F12" s="16"/>
      <c r="G12" s="16"/>
      <c r="H12" s="263" t="s">
        <v>17</v>
      </c>
      <c r="I12" s="264"/>
      <c r="J12" s="264"/>
      <c r="K12" s="265"/>
      <c r="L12" s="17">
        <f>(L10/L11)</f>
        <v>4.625</v>
      </c>
      <c r="M12" s="18"/>
      <c r="N12" s="19"/>
      <c r="O12" s="19"/>
      <c r="P12" s="19"/>
      <c r="Q12" s="19"/>
      <c r="R12" s="19"/>
      <c r="S12" s="19"/>
    </row>
    <row r="13" spans="1:19" ht="23.25" customHeight="1" thickBot="1" x14ac:dyDescent="0.4">
      <c r="A13" s="20"/>
      <c r="B13" s="21"/>
      <c r="C13" s="21"/>
      <c r="D13" s="21"/>
      <c r="E13" s="21"/>
      <c r="F13" s="21"/>
      <c r="G13" s="21"/>
      <c r="H13" s="263" t="s">
        <v>18</v>
      </c>
      <c r="I13" s="264"/>
      <c r="J13" s="264"/>
      <c r="K13" s="265"/>
      <c r="L13" s="22"/>
      <c r="M13" s="19"/>
      <c r="N13" s="19"/>
    </row>
    <row r="14" spans="1:19" ht="23.25" customHeight="1" x14ac:dyDescent="0.35">
      <c r="M14" s="19"/>
      <c r="N14" s="19"/>
    </row>
    <row r="15" spans="1:19" ht="23.25" customHeight="1" x14ac:dyDescent="0.35">
      <c r="B15" s="25" t="s">
        <v>19</v>
      </c>
      <c r="C15" s="202" t="s">
        <v>20</v>
      </c>
      <c r="D15" s="203"/>
      <c r="M15" s="19"/>
      <c r="N15" s="19"/>
    </row>
    <row r="16" spans="1:19" ht="23.25" customHeight="1" x14ac:dyDescent="0.35">
      <c r="B16" s="27">
        <v>1</v>
      </c>
      <c r="C16" s="28"/>
      <c r="D16" s="29"/>
      <c r="M16" s="19"/>
      <c r="N16" s="19"/>
    </row>
    <row r="17" spans="2:14" ht="23.25" customHeight="1" x14ac:dyDescent="0.35">
      <c r="B17" s="27">
        <v>2</v>
      </c>
      <c r="C17" s="28"/>
      <c r="D17" s="29"/>
      <c r="M17" s="19"/>
      <c r="N17" s="19"/>
    </row>
    <row r="18" spans="2:14" ht="23.25" customHeight="1" x14ac:dyDescent="0.35">
      <c r="B18" s="30">
        <v>3</v>
      </c>
      <c r="C18" s="28"/>
      <c r="D18" s="29"/>
      <c r="M18" s="19"/>
      <c r="N18" s="19"/>
    </row>
    <row r="19" spans="2:14" ht="23.25" customHeight="1" x14ac:dyDescent="0.35">
      <c r="B19" s="27">
        <v>4</v>
      </c>
      <c r="C19" s="31"/>
      <c r="D19" s="2"/>
      <c r="M19" s="19"/>
      <c r="N19" s="19"/>
    </row>
    <row r="20" spans="2:14" ht="23.25" customHeight="1" x14ac:dyDescent="0.35">
      <c r="M20" s="19"/>
      <c r="N20" s="19"/>
    </row>
    <row r="21" spans="2:14" ht="23.25" customHeight="1" x14ac:dyDescent="0.35">
      <c r="M21" s="19"/>
      <c r="N21" s="19"/>
    </row>
    <row r="22" spans="2:14" ht="23.25" customHeight="1" x14ac:dyDescent="0.35">
      <c r="M22" s="19"/>
      <c r="N22" s="19"/>
    </row>
    <row r="23" spans="2:14" ht="23.25" customHeight="1" x14ac:dyDescent="0.35">
      <c r="M23" s="19"/>
      <c r="N23" s="19"/>
    </row>
  </sheetData>
  <mergeCells count="17">
    <mergeCell ref="H12:K12"/>
    <mergeCell ref="H13:K13"/>
    <mergeCell ref="C15:D15"/>
    <mergeCell ref="D8:K8"/>
    <mergeCell ref="H10:K10"/>
    <mergeCell ref="H11:K11"/>
    <mergeCell ref="A1:L1"/>
    <mergeCell ref="A2:L2"/>
    <mergeCell ref="A3:A4"/>
    <mergeCell ref="B3:B4"/>
    <mergeCell ref="C3:K3"/>
    <mergeCell ref="L3:L4"/>
    <mergeCell ref="N3:N4"/>
    <mergeCell ref="M3:M4"/>
    <mergeCell ref="G5:K5"/>
    <mergeCell ref="G6:K6"/>
    <mergeCell ref="J9:K9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สำนักงาน</vt:lpstr>
      <vt:lpstr>OPD</vt:lpstr>
      <vt:lpstr>ER</vt:lpstr>
      <vt:lpstr>เภสัชฯ</vt:lpstr>
      <vt:lpstr>OR</vt:lpstr>
      <vt:lpstr>Lab</vt:lpstr>
      <vt:lpstr>X-ray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uscr</dc:creator>
  <cp:lastModifiedBy>OF_SMD01</cp:lastModifiedBy>
  <cp:lastPrinted>2019-01-31T03:20:38Z</cp:lastPrinted>
  <dcterms:created xsi:type="dcterms:W3CDTF">2019-01-30T04:12:46Z</dcterms:created>
  <dcterms:modified xsi:type="dcterms:W3CDTF">2019-06-06T02:12:32Z</dcterms:modified>
</cp:coreProperties>
</file>