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UH\5ส\"/>
    </mc:Choice>
  </mc:AlternateContent>
  <xr:revisionPtr revIDLastSave="0" documentId="13_ncr:1_{08CE37A8-34C7-4C5F-847E-74075D6AD0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ศูนย์การแพทย์" sheetId="1" r:id="rId1"/>
    <sheet name="LAB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2" l="1"/>
  <c r="T9" i="2"/>
  <c r="R8" i="2"/>
  <c r="T8" i="2"/>
  <c r="R7" i="2"/>
  <c r="T7" i="2"/>
  <c r="R6" i="2"/>
  <c r="T6" i="2"/>
  <c r="R10" i="2"/>
  <c r="R12" i="2"/>
  <c r="R13" i="2"/>
  <c r="L76" i="1"/>
  <c r="N76" i="1"/>
  <c r="L75" i="1"/>
  <c r="N75" i="1"/>
  <c r="L74" i="1"/>
  <c r="N74" i="1"/>
  <c r="L77" i="1"/>
  <c r="N77" i="1"/>
  <c r="L78" i="1"/>
  <c r="L80" i="1"/>
  <c r="L81" i="1"/>
  <c r="L101" i="1"/>
  <c r="N101" i="1"/>
  <c r="L102" i="1"/>
  <c r="N102" i="1"/>
  <c r="L103" i="1"/>
  <c r="N103" i="1"/>
  <c r="L104" i="1"/>
  <c r="N104" i="1"/>
  <c r="L105" i="1"/>
  <c r="N105" i="1"/>
  <c r="L106" i="1"/>
  <c r="L108" i="1"/>
  <c r="M108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L67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L42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L26" i="1"/>
  <c r="M111" i="1"/>
  <c r="L109" i="1"/>
  <c r="L68" i="1"/>
  <c r="L43" i="1"/>
  <c r="L27" i="1"/>
</calcChain>
</file>

<file path=xl/sharedStrings.xml><?xml version="1.0" encoding="utf-8"?>
<sst xmlns="http://schemas.openxmlformats.org/spreadsheetml/2006/main" count="168" uniqueCount="68">
  <si>
    <t>มาตรฐานกลาง 5ส โรงพยาบาลศูนย์การแพทย์</t>
  </si>
  <si>
    <t>ที่</t>
  </si>
  <si>
    <t>มาตรฐาน</t>
  </si>
  <si>
    <t>คะแนนมี 3 ระดับได้แก่ 1 คะแนน 0.5 คะแนน 0 คะแนน</t>
  </si>
  <si>
    <t>รวมจำนวนตัวบ่งชี้</t>
  </si>
  <si>
    <t>จำนวนข้อ NA ในแต่ละมาตรฐาน</t>
  </si>
  <si>
    <t>คะแนน</t>
  </si>
  <si>
    <t>ที่ปฏิบัติได้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</si>
  <si>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</si>
  <si>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</si>
  <si>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</si>
  <si>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</si>
  <si>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</si>
  <si>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</si>
  <si>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</si>
  <si>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</si>
  <si>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</si>
  <si>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</si>
  <si>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</si>
  <si>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</si>
  <si>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</si>
  <si>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</si>
  <si>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</si>
  <si>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</si>
  <si>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</si>
  <si>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</si>
  <si>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</si>
  <si>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</si>
  <si>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จำนวนมาตรฐาน</t>
  </si>
  <si>
    <t>ระดับคะแนนเฉลี่ยที่ได้รับ</t>
  </si>
  <si>
    <t>ระดับการตรวจประเมิน</t>
  </si>
  <si>
    <t>มาตรฐานพื้นที่ แผนกอุบัติเหตุและฉุกเฉิน</t>
  </si>
  <si>
    <t>ศูนย์การแพทย์มหาวิทยาลัยวลัยลักษณ์</t>
  </si>
  <si>
    <t>โซนคัดแยกผู้ป่วย</t>
  </si>
  <si>
    <t>เคาน์เตอร์พยาบาล/โต๊ะตรวจ</t>
  </si>
  <si>
    <t>โซนทำแผล</t>
  </si>
  <si>
    <t>โซนเตรียมยา</t>
  </si>
  <si>
    <t>ห้องเคลื่อนย้ายผู้ป่วย</t>
  </si>
  <si>
    <t>รถ Ambulance</t>
  </si>
  <si>
    <t>มาตรฐานพื้นที่ แผนกผู้ป่วยนอก</t>
  </si>
  <si>
    <t>โต๊ะทำงานและเคาน์เตอร์</t>
  </si>
  <si>
    <t>ตู้เก็บเอกสาร/ตู้เก็บอุปกรณ์สำนักงานที่เกี่ยวข้องกับการทำงาน</t>
  </si>
  <si>
    <t>พื้นที่ห้องตรวจ</t>
  </si>
  <si>
    <t>เครื่องมือ/อุปกรณ์ทางการแพทย์</t>
  </si>
  <si>
    <t>สนามเด็กเล่น</t>
  </si>
  <si>
    <t>มาตรฐานพื้นที่ ห้องฉายรังสี</t>
  </si>
  <si>
    <t xml:space="preserve">ศูนย์การแพทย์มหาวิทยาลัยวลัยลักษณ์ </t>
  </si>
  <si>
    <t>พื้นที่ให้บริการทางรังสี</t>
  </si>
  <si>
    <t>พื้นที่เปลี่ยนเสื้อผ้า</t>
  </si>
  <si>
    <t>สำนักงานของห้องปฏิบัติการทางรังสี</t>
  </si>
  <si>
    <t>พื้นที่รอรับบริการ</t>
  </si>
  <si>
    <t>พื้นที่เตรียมอาหาร</t>
  </si>
  <si>
    <t>คะแนนรวมของศูนย์การแพทย์</t>
  </si>
  <si>
    <t>คะแนนรวม</t>
  </si>
  <si>
    <t>ดีมาก</t>
  </si>
  <si>
    <t>วันที่ตรวจประเมิน ...…วันที่…25…….เดือน……มีนาคม......พ.ศ…2562………</t>
  </si>
  <si>
    <t>NA</t>
  </si>
  <si>
    <t>วันที่ตรวจประเมิน  25 เดือน มีนาคม พ.ศ. 2562</t>
  </si>
  <si>
    <t>มาตรฐานพื้นที่ ห้องเภสัชกรรม</t>
  </si>
  <si>
    <t>ห้องจัดยาและห้องจ่ายยา</t>
  </si>
  <si>
    <t>ห้องให้คำปรึกษา</t>
  </si>
  <si>
    <t>ห้องคลังยาผู้ป่วยนอก</t>
  </si>
  <si>
    <t>มาตรฐานพื้นที่ ห้องปฏิบัติการ</t>
  </si>
  <si>
    <t>ห้องพักบุคลากร</t>
  </si>
  <si>
    <t>พื้นที่เจาะเลือด</t>
  </si>
  <si>
    <t>พื้นที่วิเคราะห์สิ่งส่งตรวจ</t>
  </si>
  <si>
    <t>ตู้เก็บวัสดุ อุปกรณ์ และเครื่องมือวิทยาศาสตร์</t>
  </si>
  <si>
    <t>พื้นที่สำนักงานห้องปฏิบัติการ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</si>
</sst>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6"/>
      <color indexed="10"/>
      <name val="TH SarabunPSK"/>
      <family val="2"/>
    </font>
    <font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Calibri"/>
      <family val="2"/>
    </font>
    <font>
      <b/>
      <sz val="15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2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/>
    </xf>
    <xf numFmtId="49" fontId="8" fillId="0" borderId="1" xfId="0" applyNumberFormat="1" applyFont="1" applyBorder="1"/>
    <xf numFmtId="2" fontId="8" fillId="0" borderId="1" xfId="0" applyNumberFormat="1" applyFont="1" applyBorder="1"/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8" fillId="0" borderId="1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9" fillId="2" borderId="20" xfId="0" applyFont="1" applyFill="1" applyBorder="1" applyAlignment="1">
      <alignment vertical="center" wrapText="1"/>
    </xf>
    <xf numFmtId="0" fontId="11" fillId="0" borderId="0" xfId="0" applyFont="1"/>
    <xf numFmtId="0" fontId="9" fillId="2" borderId="21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/>
    <xf numFmtId="0" fontId="9" fillId="0" borderId="11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14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4" fillId="0" borderId="0" xfId="0" applyFont="1"/>
    <xf numFmtId="2" fontId="15" fillId="4" borderId="28" xfId="0" applyNumberFormat="1" applyFont="1" applyFill="1" applyBorder="1" applyAlignment="1">
      <alignment horizontal="center" vertical="center"/>
    </xf>
    <xf numFmtId="2" fontId="16" fillId="0" borderId="24" xfId="0" applyNumberFormat="1" applyFont="1" applyBorder="1" applyAlignment="1">
      <alignment vertical="top" wrapText="1"/>
    </xf>
    <xf numFmtId="9" fontId="16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/>
    <xf numFmtId="0" fontId="14" fillId="4" borderId="33" xfId="0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6" fillId="0" borderId="24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2" fillId="4" borderId="40" xfId="0" applyFont="1" applyFill="1" applyBorder="1"/>
    <xf numFmtId="0" fontId="2" fillId="4" borderId="41" xfId="0" applyFont="1" applyFill="1" applyBorder="1"/>
    <xf numFmtId="2" fontId="19" fillId="6" borderId="41" xfId="0" applyNumberFormat="1" applyFont="1" applyFill="1" applyBorder="1"/>
    <xf numFmtId="9" fontId="19" fillId="4" borderId="41" xfId="0" applyNumberFormat="1" applyFont="1" applyFill="1" applyBorder="1" applyAlignment="1">
      <alignment horizontal="center" vertical="center"/>
    </xf>
    <xf numFmtId="0" fontId="19" fillId="4" borderId="41" xfId="0" applyFont="1" applyFill="1" applyBorder="1"/>
    <xf numFmtId="0" fontId="19" fillId="4" borderId="42" xfId="0" applyFont="1" applyFill="1" applyBorder="1" applyAlignment="1">
      <alignment horizontal="center" vertical="center"/>
    </xf>
    <xf numFmtId="0" fontId="20" fillId="0" borderId="0" xfId="0" applyFont="1"/>
    <xf numFmtId="2" fontId="19" fillId="0" borderId="0" xfId="0" applyNumberFormat="1" applyFont="1"/>
    <xf numFmtId="9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topLeftCell="A76" workbookViewId="0">
      <selection activeCell="L26" sqref="L26"/>
    </sheetView>
  </sheetViews>
  <sheetFormatPr defaultRowHeight="21" x14ac:dyDescent="0.35"/>
  <cols>
    <col min="1" max="1" width="4.875" style="1" bestFit="1" customWidth="1"/>
    <col min="2" max="2" width="48" style="1" bestFit="1" customWidth="1"/>
    <col min="3" max="11" width="6.125" style="1" customWidth="1"/>
    <col min="12" max="12" width="6.625" style="1" customWidth="1"/>
    <col min="13" max="13" width="11.875" style="1" bestFit="1" customWidth="1"/>
    <col min="14" max="14" width="6.625" style="1" customWidth="1"/>
    <col min="15" max="16384" width="9" style="1"/>
  </cols>
  <sheetData>
    <row r="1" spans="1:15" ht="21.75" thickBot="1" x14ac:dyDescent="0.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ht="23.25" x14ac:dyDescent="0.35">
      <c r="A2" s="115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2"/>
      <c r="N2" s="3"/>
      <c r="O2" s="4"/>
    </row>
    <row r="3" spans="1:15" ht="56.25" customHeight="1" x14ac:dyDescent="0.35">
      <c r="A3" s="102" t="s">
        <v>1</v>
      </c>
      <c r="B3" s="104" t="s">
        <v>2</v>
      </c>
      <c r="C3" s="106" t="s">
        <v>3</v>
      </c>
      <c r="D3" s="106"/>
      <c r="E3" s="106"/>
      <c r="F3" s="106"/>
      <c r="G3" s="106"/>
      <c r="H3" s="106"/>
      <c r="I3" s="106"/>
      <c r="J3" s="106"/>
      <c r="K3" s="107"/>
      <c r="L3" s="5" t="s">
        <v>4</v>
      </c>
      <c r="M3" s="108" t="s">
        <v>5</v>
      </c>
      <c r="N3" s="109" t="s">
        <v>6</v>
      </c>
      <c r="O3" s="4"/>
    </row>
    <row r="4" spans="1:15" ht="21.75" thickBot="1" x14ac:dyDescent="0.4">
      <c r="A4" s="103"/>
      <c r="B4" s="10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7">
        <v>9</v>
      </c>
      <c r="L4" s="8" t="s">
        <v>7</v>
      </c>
      <c r="M4" s="108"/>
      <c r="N4" s="110"/>
      <c r="O4" s="4"/>
    </row>
    <row r="5" spans="1:15" x14ac:dyDescent="0.35">
      <c r="A5" s="9">
        <v>1</v>
      </c>
      <c r="B5" s="10" t="s">
        <v>8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0.5</v>
      </c>
      <c r="I5" s="11">
        <v>1</v>
      </c>
      <c r="J5" s="12">
        <v>1</v>
      </c>
      <c r="K5" s="13"/>
      <c r="L5" s="14">
        <f t="shared" ref="L5:L19" si="0">SUM(C5:K5)</f>
        <v>7.5</v>
      </c>
      <c r="M5" s="15"/>
      <c r="N5" s="16">
        <f>(L5/(8-M5)*5)</f>
        <v>4.6875</v>
      </c>
      <c r="O5" s="4"/>
    </row>
    <row r="6" spans="1:15" x14ac:dyDescent="0.35">
      <c r="A6" s="17">
        <v>2</v>
      </c>
      <c r="B6" s="18" t="s">
        <v>9</v>
      </c>
      <c r="C6" s="11">
        <v>1</v>
      </c>
      <c r="D6" s="11">
        <v>1</v>
      </c>
      <c r="E6" s="11">
        <v>1</v>
      </c>
      <c r="F6" s="111"/>
      <c r="G6" s="112"/>
      <c r="H6" s="112"/>
      <c r="I6" s="112"/>
      <c r="J6" s="112"/>
      <c r="K6" s="113"/>
      <c r="L6" s="19">
        <f t="shared" si="0"/>
        <v>3</v>
      </c>
      <c r="M6" s="20"/>
      <c r="N6" s="16">
        <f>(L6/(3-M6)*5)</f>
        <v>5</v>
      </c>
      <c r="O6" s="4"/>
    </row>
    <row r="7" spans="1:15" x14ac:dyDescent="0.35">
      <c r="A7" s="17">
        <v>3</v>
      </c>
      <c r="B7" s="18" t="s">
        <v>10</v>
      </c>
      <c r="C7" s="11">
        <v>0.5</v>
      </c>
      <c r="D7" s="11">
        <v>1</v>
      </c>
      <c r="E7" s="21">
        <v>0.5</v>
      </c>
      <c r="F7" s="22">
        <v>0.5</v>
      </c>
      <c r="G7" s="22">
        <v>1</v>
      </c>
      <c r="H7" s="111"/>
      <c r="I7" s="112"/>
      <c r="J7" s="112"/>
      <c r="K7" s="113"/>
      <c r="L7" s="19">
        <f t="shared" si="0"/>
        <v>3.5</v>
      </c>
      <c r="M7" s="23"/>
      <c r="N7" s="16">
        <f>(L7/(5-M7)*5)</f>
        <v>3.5</v>
      </c>
      <c r="O7" s="4"/>
    </row>
    <row r="8" spans="1:15" x14ac:dyDescent="0.35">
      <c r="A8" s="17">
        <v>4</v>
      </c>
      <c r="B8" s="18" t="s">
        <v>11</v>
      </c>
      <c r="C8" s="11">
        <v>1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24"/>
      <c r="J8" s="112"/>
      <c r="K8" s="113"/>
      <c r="L8" s="19">
        <f t="shared" si="0"/>
        <v>5</v>
      </c>
      <c r="M8" s="23"/>
      <c r="N8" s="16">
        <f>(L8/(6-M8)*5)</f>
        <v>4.166666666666667</v>
      </c>
      <c r="O8" s="25"/>
    </row>
    <row r="9" spans="1:15" x14ac:dyDescent="0.35">
      <c r="A9" s="17">
        <v>5</v>
      </c>
      <c r="B9" s="18" t="s">
        <v>12</v>
      </c>
      <c r="C9" s="11">
        <v>1</v>
      </c>
      <c r="D9" s="11">
        <v>0.5</v>
      </c>
      <c r="E9" s="11">
        <v>1</v>
      </c>
      <c r="F9" s="111"/>
      <c r="G9" s="112"/>
      <c r="H9" s="112"/>
      <c r="I9" s="112"/>
      <c r="J9" s="112"/>
      <c r="K9" s="113"/>
      <c r="L9" s="19">
        <f t="shared" si="0"/>
        <v>2.5</v>
      </c>
      <c r="M9" s="23"/>
      <c r="N9" s="16">
        <f>(L9/(3-M9)*5)</f>
        <v>4.166666666666667</v>
      </c>
      <c r="O9" s="4"/>
    </row>
    <row r="10" spans="1:15" x14ac:dyDescent="0.35">
      <c r="A10" s="17">
        <v>6</v>
      </c>
      <c r="B10" s="18" t="s">
        <v>13</v>
      </c>
      <c r="C10" s="11">
        <v>1</v>
      </c>
      <c r="D10" s="11">
        <v>1</v>
      </c>
      <c r="E10" s="11">
        <v>1</v>
      </c>
      <c r="F10" s="22">
        <v>1</v>
      </c>
      <c r="G10" s="22">
        <v>1</v>
      </c>
      <c r="H10" s="22">
        <v>1</v>
      </c>
      <c r="I10" s="22">
        <v>1</v>
      </c>
      <c r="J10" s="111"/>
      <c r="K10" s="113"/>
      <c r="L10" s="19">
        <f t="shared" si="0"/>
        <v>7</v>
      </c>
      <c r="M10" s="20"/>
      <c r="N10" s="16">
        <f>(L10/(7-M10)*5)</f>
        <v>5</v>
      </c>
      <c r="O10" s="4"/>
    </row>
    <row r="11" spans="1:15" x14ac:dyDescent="0.35">
      <c r="A11" s="17">
        <v>7</v>
      </c>
      <c r="B11" s="18" t="s">
        <v>14</v>
      </c>
      <c r="C11" s="11">
        <v>1</v>
      </c>
      <c r="D11" s="11">
        <v>1</v>
      </c>
      <c r="E11" s="11">
        <v>1</v>
      </c>
      <c r="F11" s="22">
        <v>1</v>
      </c>
      <c r="G11" s="22">
        <v>1</v>
      </c>
      <c r="H11" s="22">
        <v>1</v>
      </c>
      <c r="I11" s="111"/>
      <c r="J11" s="112"/>
      <c r="K11" s="113"/>
      <c r="L11" s="19">
        <f t="shared" si="0"/>
        <v>6</v>
      </c>
      <c r="M11" s="20"/>
      <c r="N11" s="16">
        <f>(L11/(6-M11)*5)</f>
        <v>5</v>
      </c>
      <c r="O11" s="4"/>
    </row>
    <row r="12" spans="1:15" x14ac:dyDescent="0.35">
      <c r="A12" s="17">
        <v>8</v>
      </c>
      <c r="B12" s="18" t="s">
        <v>15</v>
      </c>
      <c r="C12" s="11">
        <v>1</v>
      </c>
      <c r="D12" s="11">
        <v>1</v>
      </c>
      <c r="E12" s="11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19">
        <f t="shared" si="0"/>
        <v>9</v>
      </c>
      <c r="M12" s="20"/>
      <c r="N12" s="16">
        <f>(L12/(9-M12)*5)</f>
        <v>5</v>
      </c>
      <c r="O12" s="4"/>
    </row>
    <row r="13" spans="1:15" x14ac:dyDescent="0.35">
      <c r="A13" s="17">
        <v>9</v>
      </c>
      <c r="B13" s="18" t="s">
        <v>16</v>
      </c>
      <c r="C13" s="11" t="s">
        <v>56</v>
      </c>
      <c r="D13" s="11" t="s">
        <v>56</v>
      </c>
      <c r="E13" s="11" t="s">
        <v>56</v>
      </c>
      <c r="F13" s="111"/>
      <c r="G13" s="112"/>
      <c r="H13" s="112"/>
      <c r="I13" s="112"/>
      <c r="J13" s="112"/>
      <c r="K13" s="113"/>
      <c r="L13" s="19">
        <f t="shared" si="0"/>
        <v>0</v>
      </c>
      <c r="M13" s="20"/>
      <c r="N13" s="16">
        <f>(L13/(3-M13)*5)</f>
        <v>0</v>
      </c>
      <c r="O13" s="4"/>
    </row>
    <row r="14" spans="1:15" x14ac:dyDescent="0.35">
      <c r="A14" s="17">
        <v>10</v>
      </c>
      <c r="B14" s="18" t="s">
        <v>17</v>
      </c>
      <c r="C14" s="11">
        <v>1</v>
      </c>
      <c r="D14" s="11">
        <v>1</v>
      </c>
      <c r="E14" s="111"/>
      <c r="F14" s="112"/>
      <c r="G14" s="112"/>
      <c r="H14" s="112"/>
      <c r="I14" s="112"/>
      <c r="J14" s="112"/>
      <c r="K14" s="113"/>
      <c r="L14" s="19">
        <f t="shared" si="0"/>
        <v>2</v>
      </c>
      <c r="M14" s="20"/>
      <c r="N14" s="16">
        <f>(L14/(2-M14)*5)</f>
        <v>5</v>
      </c>
      <c r="O14" s="4"/>
    </row>
    <row r="15" spans="1:15" x14ac:dyDescent="0.35">
      <c r="A15" s="17">
        <v>11</v>
      </c>
      <c r="B15" s="18" t="s">
        <v>18</v>
      </c>
      <c r="C15" s="11">
        <v>1</v>
      </c>
      <c r="D15" s="11">
        <v>1</v>
      </c>
      <c r="E15" s="22">
        <v>1</v>
      </c>
      <c r="F15" s="22">
        <v>1</v>
      </c>
      <c r="G15" s="24"/>
      <c r="H15" s="24"/>
      <c r="I15" s="24"/>
      <c r="J15" s="24"/>
      <c r="K15" s="26"/>
      <c r="L15" s="19">
        <f t="shared" si="0"/>
        <v>4</v>
      </c>
      <c r="M15" s="20"/>
      <c r="N15" s="16">
        <f>(L15/(4-M15)*5)</f>
        <v>5</v>
      </c>
      <c r="O15" s="4"/>
    </row>
    <row r="16" spans="1:15" x14ac:dyDescent="0.35">
      <c r="A16" s="17">
        <v>12</v>
      </c>
      <c r="B16" s="18" t="s">
        <v>19</v>
      </c>
      <c r="C16" s="11" t="s">
        <v>56</v>
      </c>
      <c r="D16" s="11" t="s">
        <v>56</v>
      </c>
      <c r="E16" s="11" t="s">
        <v>56</v>
      </c>
      <c r="F16" s="11" t="s">
        <v>56</v>
      </c>
      <c r="G16" s="11" t="s">
        <v>56</v>
      </c>
      <c r="H16" s="11" t="s">
        <v>56</v>
      </c>
      <c r="I16" s="11" t="s">
        <v>56</v>
      </c>
      <c r="J16" s="11" t="s">
        <v>56</v>
      </c>
      <c r="K16" s="11" t="s">
        <v>56</v>
      </c>
      <c r="L16" s="19">
        <f t="shared" si="0"/>
        <v>0</v>
      </c>
      <c r="M16" s="20"/>
      <c r="N16" s="16">
        <f>(L16/(9-M16)*5)</f>
        <v>0</v>
      </c>
      <c r="O16" s="4"/>
    </row>
    <row r="17" spans="1:15" x14ac:dyDescent="0.35">
      <c r="A17" s="17">
        <v>13</v>
      </c>
      <c r="B17" s="18" t="s">
        <v>20</v>
      </c>
      <c r="C17" s="11">
        <v>1</v>
      </c>
      <c r="D17" s="11">
        <v>1</v>
      </c>
      <c r="E17" s="11">
        <v>1</v>
      </c>
      <c r="F17" s="22">
        <v>0.5</v>
      </c>
      <c r="G17" s="22">
        <v>1</v>
      </c>
      <c r="H17" s="22">
        <v>1</v>
      </c>
      <c r="I17" s="22">
        <v>1</v>
      </c>
      <c r="J17" s="111"/>
      <c r="K17" s="113"/>
      <c r="L17" s="27">
        <f t="shared" si="0"/>
        <v>6.5</v>
      </c>
      <c r="M17" s="20"/>
      <c r="N17" s="16">
        <f>(L17/(7-M17)*5)</f>
        <v>4.6428571428571432</v>
      </c>
      <c r="O17" s="4"/>
    </row>
    <row r="18" spans="1:15" x14ac:dyDescent="0.35">
      <c r="A18" s="17">
        <v>14</v>
      </c>
      <c r="B18" s="18" t="s">
        <v>21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1"/>
      <c r="I18" s="112"/>
      <c r="J18" s="112"/>
      <c r="K18" s="113"/>
      <c r="L18" s="27">
        <f t="shared" si="0"/>
        <v>5</v>
      </c>
      <c r="M18" s="20"/>
      <c r="N18" s="16">
        <f>(L18/(5-M18)*5)</f>
        <v>5</v>
      </c>
      <c r="O18" s="4"/>
    </row>
    <row r="19" spans="1:15" x14ac:dyDescent="0.35">
      <c r="A19" s="17">
        <v>15</v>
      </c>
      <c r="B19" s="18" t="s">
        <v>22</v>
      </c>
      <c r="C19" s="11">
        <v>1</v>
      </c>
      <c r="D19" s="11">
        <v>1</v>
      </c>
      <c r="E19" s="11">
        <v>0.5</v>
      </c>
      <c r="F19" s="22">
        <v>1</v>
      </c>
      <c r="G19" s="22">
        <v>1</v>
      </c>
      <c r="H19" s="22">
        <v>1</v>
      </c>
      <c r="I19" s="22">
        <v>1</v>
      </c>
      <c r="J19" s="111"/>
      <c r="K19" s="113"/>
      <c r="L19" s="27">
        <f t="shared" si="0"/>
        <v>6.5</v>
      </c>
      <c r="M19" s="20"/>
      <c r="N19" s="16">
        <f>(L19/(7-M19)*5)</f>
        <v>4.6428571428571432</v>
      </c>
      <c r="O19" s="4"/>
    </row>
    <row r="20" spans="1:15" x14ac:dyDescent="0.35">
      <c r="A20" s="17">
        <v>16</v>
      </c>
      <c r="B20" s="18" t="s">
        <v>23</v>
      </c>
      <c r="C20" s="11">
        <v>1</v>
      </c>
      <c r="D20" s="11">
        <v>1</v>
      </c>
      <c r="E20" s="11">
        <v>1</v>
      </c>
      <c r="F20" s="22">
        <v>1</v>
      </c>
      <c r="G20" s="22">
        <v>1</v>
      </c>
      <c r="H20" s="22">
        <v>1</v>
      </c>
      <c r="I20" s="111"/>
      <c r="J20" s="112"/>
      <c r="K20" s="113"/>
      <c r="L20" s="19">
        <f>SUM(C20:H20)</f>
        <v>6</v>
      </c>
      <c r="M20" s="20"/>
      <c r="N20" s="16">
        <f>(L20/(6-M20)*5)</f>
        <v>5</v>
      </c>
      <c r="O20" s="4"/>
    </row>
    <row r="21" spans="1:15" x14ac:dyDescent="0.35">
      <c r="A21" s="17">
        <v>17</v>
      </c>
      <c r="B21" s="28" t="s">
        <v>24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26"/>
      <c r="L21" s="19">
        <f>SUM(C21:K21)</f>
        <v>8</v>
      </c>
      <c r="M21" s="20"/>
      <c r="N21" s="16">
        <f>(L21/(8-M21)*5)</f>
        <v>5</v>
      </c>
      <c r="O21" s="4"/>
    </row>
    <row r="22" spans="1:15" x14ac:dyDescent="0.35">
      <c r="A22" s="17">
        <v>18</v>
      </c>
      <c r="B22" s="28" t="s">
        <v>25</v>
      </c>
      <c r="C22" s="11">
        <v>1</v>
      </c>
      <c r="D22" s="11">
        <v>1</v>
      </c>
      <c r="E22" s="11">
        <v>1</v>
      </c>
      <c r="F22" s="111"/>
      <c r="G22" s="112"/>
      <c r="H22" s="112"/>
      <c r="I22" s="112"/>
      <c r="J22" s="112"/>
      <c r="K22" s="113"/>
      <c r="L22" s="19">
        <f>SUM(C22:K22)</f>
        <v>3</v>
      </c>
      <c r="M22" s="29"/>
      <c r="N22" s="16">
        <f>(L22/(3-M22)*5)</f>
        <v>5</v>
      </c>
      <c r="O22" s="4"/>
    </row>
    <row r="23" spans="1:15" ht="21.75" thickBot="1" x14ac:dyDescent="0.4">
      <c r="A23" s="17">
        <v>19</v>
      </c>
      <c r="B23" s="18" t="s">
        <v>26</v>
      </c>
      <c r="C23" s="11">
        <v>1</v>
      </c>
      <c r="D23" s="11">
        <v>1</v>
      </c>
      <c r="E23" s="11">
        <v>1</v>
      </c>
      <c r="F23" s="22">
        <v>1</v>
      </c>
      <c r="G23" s="22">
        <v>1</v>
      </c>
      <c r="H23" s="30">
        <v>1</v>
      </c>
      <c r="I23" s="30">
        <v>1</v>
      </c>
      <c r="J23" s="30">
        <v>1</v>
      </c>
      <c r="K23" s="31"/>
      <c r="L23" s="32">
        <f>SUM(C23:K23)</f>
        <v>8</v>
      </c>
      <c r="M23" s="20"/>
      <c r="N23" s="16">
        <f>(L23/(8-M23)*5)</f>
        <v>5</v>
      </c>
      <c r="O23" s="4"/>
    </row>
    <row r="24" spans="1:15" ht="24.75" customHeight="1" thickBot="1" x14ac:dyDescent="0.4">
      <c r="A24" s="33"/>
      <c r="B24" s="34"/>
      <c r="C24" s="35"/>
      <c r="D24" s="35"/>
      <c r="E24" s="35"/>
      <c r="F24" s="35"/>
      <c r="G24" s="35"/>
      <c r="H24" s="90" t="s">
        <v>27</v>
      </c>
      <c r="I24" s="91"/>
      <c r="J24" s="91"/>
      <c r="K24" s="92"/>
      <c r="L24" s="36">
        <f>SUM(N5:N23)</f>
        <v>80.80654761904762</v>
      </c>
      <c r="M24" s="37"/>
      <c r="N24" s="38"/>
      <c r="O24" s="4"/>
    </row>
    <row r="25" spans="1:15" ht="25.5" customHeight="1" thickTop="1" thickBot="1" x14ac:dyDescent="0.4">
      <c r="A25" s="33"/>
      <c r="B25" s="39"/>
      <c r="C25" s="40"/>
      <c r="D25" s="41"/>
      <c r="E25" s="37"/>
      <c r="F25" s="37"/>
      <c r="G25" s="37"/>
      <c r="H25" s="90" t="s">
        <v>28</v>
      </c>
      <c r="I25" s="91"/>
      <c r="J25" s="91"/>
      <c r="K25" s="92"/>
      <c r="L25" s="36">
        <v>19</v>
      </c>
      <c r="M25" s="37"/>
      <c r="N25" s="38"/>
      <c r="O25" s="4"/>
    </row>
    <row r="26" spans="1:15" ht="22.5" thickTop="1" thickBot="1" x14ac:dyDescent="0.4">
      <c r="A26" s="33"/>
      <c r="B26" s="37"/>
      <c r="C26" s="37"/>
      <c r="D26" s="37"/>
      <c r="E26" s="37"/>
      <c r="F26" s="37"/>
      <c r="G26" s="37"/>
      <c r="H26" s="87" t="s">
        <v>29</v>
      </c>
      <c r="I26" s="88"/>
      <c r="J26" s="88"/>
      <c r="K26" s="89"/>
      <c r="L26" s="42">
        <f>(L24/L25)</f>
        <v>4.2529761904761907</v>
      </c>
      <c r="M26" s="43"/>
      <c r="N26" s="44"/>
      <c r="O26" s="45"/>
    </row>
    <row r="27" spans="1:15" ht="21.75" thickBot="1" x14ac:dyDescent="0.4">
      <c r="A27" s="46"/>
      <c r="B27" s="47"/>
      <c r="C27" s="47"/>
      <c r="D27" s="47"/>
      <c r="E27" s="47"/>
      <c r="F27" s="47"/>
      <c r="G27" s="47"/>
      <c r="H27" s="87" t="s">
        <v>30</v>
      </c>
      <c r="I27" s="88"/>
      <c r="J27" s="88"/>
      <c r="K27" s="89"/>
      <c r="L27" s="48" t="str">
        <f>IF(L26=5,"ดีเยี่ยม",IF(L26&gt;=4,"ดีมาก",IF(L26&gt;=3,"ดี",IF(L26&gt;=2,"พอใช้",IF(L26&gt;=1,"ต้องปรับปรุง","ไม่มีการปฏิบัติตามมาตรฐาน")))))</f>
        <v>ดีมาก</v>
      </c>
      <c r="M27" s="49"/>
      <c r="N27" s="49"/>
      <c r="O27" s="4"/>
    </row>
    <row r="29" spans="1:15" ht="28.5" x14ac:dyDescent="0.35">
      <c r="A29" s="93" t="s">
        <v>31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5" ht="28.5" x14ac:dyDescent="0.35">
      <c r="A30" s="96" t="s">
        <v>32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</row>
    <row r="31" spans="1:15" ht="23.25" x14ac:dyDescent="0.35">
      <c r="A31" s="99" t="s">
        <v>57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</row>
    <row r="32" spans="1:15" ht="47.25" x14ac:dyDescent="0.35">
      <c r="A32" s="102" t="s">
        <v>1</v>
      </c>
      <c r="B32" s="104" t="s">
        <v>2</v>
      </c>
      <c r="C32" s="106" t="s">
        <v>3</v>
      </c>
      <c r="D32" s="106"/>
      <c r="E32" s="106"/>
      <c r="F32" s="106"/>
      <c r="G32" s="106"/>
      <c r="H32" s="106"/>
      <c r="I32" s="106"/>
      <c r="J32" s="106"/>
      <c r="K32" s="107"/>
      <c r="L32" s="5" t="s">
        <v>4</v>
      </c>
      <c r="M32" s="108" t="s">
        <v>5</v>
      </c>
      <c r="N32" s="109" t="s">
        <v>6</v>
      </c>
    </row>
    <row r="33" spans="1:14" ht="21.75" thickBot="1" x14ac:dyDescent="0.4">
      <c r="A33" s="103"/>
      <c r="B33" s="105"/>
      <c r="C33" s="6">
        <v>1</v>
      </c>
      <c r="D33" s="6">
        <v>2</v>
      </c>
      <c r="E33" s="6">
        <v>3</v>
      </c>
      <c r="F33" s="6">
        <v>4</v>
      </c>
      <c r="G33" s="6">
        <v>5</v>
      </c>
      <c r="H33" s="6">
        <v>6</v>
      </c>
      <c r="I33" s="6">
        <v>7</v>
      </c>
      <c r="J33" s="6">
        <v>8</v>
      </c>
      <c r="K33" s="7">
        <v>9</v>
      </c>
      <c r="L33" s="8" t="s">
        <v>7</v>
      </c>
      <c r="M33" s="108"/>
      <c r="N33" s="110"/>
    </row>
    <row r="34" spans="1:14" x14ac:dyDescent="0.35">
      <c r="A34" s="9">
        <v>1</v>
      </c>
      <c r="B34" s="10" t="s">
        <v>33</v>
      </c>
      <c r="C34" s="11">
        <v>1</v>
      </c>
      <c r="D34" s="11">
        <v>1</v>
      </c>
      <c r="E34" s="11">
        <v>1</v>
      </c>
      <c r="F34" s="11">
        <v>1</v>
      </c>
      <c r="G34" s="11">
        <v>1</v>
      </c>
      <c r="H34" s="118"/>
      <c r="I34" s="119"/>
      <c r="J34" s="119"/>
      <c r="K34" s="13"/>
      <c r="L34" s="14">
        <f t="shared" ref="L34:L39" si="1">SUM(C34:K34)</f>
        <v>5</v>
      </c>
      <c r="M34" s="15"/>
      <c r="N34" s="16">
        <f>(L34/(5-M34)*5)</f>
        <v>5</v>
      </c>
    </row>
    <row r="35" spans="1:14" x14ac:dyDescent="0.35">
      <c r="A35" s="17">
        <v>2</v>
      </c>
      <c r="B35" s="18" t="s">
        <v>34</v>
      </c>
      <c r="C35" s="11">
        <v>1</v>
      </c>
      <c r="D35" s="11">
        <v>1</v>
      </c>
      <c r="E35" s="11">
        <v>0.5</v>
      </c>
      <c r="F35" s="22">
        <v>1</v>
      </c>
      <c r="G35" s="22">
        <v>1</v>
      </c>
      <c r="H35" s="22">
        <v>1</v>
      </c>
      <c r="I35" s="22">
        <v>1</v>
      </c>
      <c r="J35" s="120"/>
      <c r="K35" s="121"/>
      <c r="L35" s="19">
        <f t="shared" si="1"/>
        <v>6.5</v>
      </c>
      <c r="M35" s="20"/>
      <c r="N35" s="16">
        <f>(L35/(7-M35)*5)</f>
        <v>4.6428571428571432</v>
      </c>
    </row>
    <row r="36" spans="1:14" x14ac:dyDescent="0.35">
      <c r="A36" s="17">
        <v>3</v>
      </c>
      <c r="B36" s="18" t="s">
        <v>35</v>
      </c>
      <c r="C36" s="11">
        <v>1</v>
      </c>
      <c r="D36" s="11">
        <v>1</v>
      </c>
      <c r="E36" s="21">
        <v>1</v>
      </c>
      <c r="F36" s="22">
        <v>1</v>
      </c>
      <c r="G36" s="22">
        <v>1</v>
      </c>
      <c r="H36" s="22">
        <v>1</v>
      </c>
      <c r="I36" s="22">
        <v>1</v>
      </c>
      <c r="J36" s="22">
        <v>0.5</v>
      </c>
      <c r="K36" s="22">
        <v>0.5</v>
      </c>
      <c r="L36" s="19">
        <f t="shared" si="1"/>
        <v>8</v>
      </c>
      <c r="M36" s="23"/>
      <c r="N36" s="16">
        <f>(L36/(9-M36)*5)</f>
        <v>4.4444444444444446</v>
      </c>
    </row>
    <row r="37" spans="1:14" x14ac:dyDescent="0.35">
      <c r="A37" s="17">
        <v>4</v>
      </c>
      <c r="B37" s="18" t="s">
        <v>36</v>
      </c>
      <c r="C37" s="11">
        <v>1</v>
      </c>
      <c r="D37" s="11">
        <v>1</v>
      </c>
      <c r="E37" s="11">
        <v>1</v>
      </c>
      <c r="F37" s="11">
        <v>1</v>
      </c>
      <c r="G37" s="11">
        <v>0.5</v>
      </c>
      <c r="H37" s="120"/>
      <c r="I37" s="122"/>
      <c r="J37" s="122"/>
      <c r="K37" s="121"/>
      <c r="L37" s="19">
        <f t="shared" si="1"/>
        <v>4.5</v>
      </c>
      <c r="M37" s="23"/>
      <c r="N37" s="16">
        <f>(L37/(5-M37)*5)</f>
        <v>4.5</v>
      </c>
    </row>
    <row r="38" spans="1:14" x14ac:dyDescent="0.35">
      <c r="A38" s="17">
        <v>5</v>
      </c>
      <c r="B38" s="18" t="s">
        <v>37</v>
      </c>
      <c r="C38" s="22">
        <v>1</v>
      </c>
      <c r="D38" s="22">
        <v>1</v>
      </c>
      <c r="E38" s="22">
        <v>0</v>
      </c>
      <c r="F38" s="22">
        <v>1</v>
      </c>
      <c r="G38" s="22">
        <v>1</v>
      </c>
      <c r="H38" s="22">
        <v>1</v>
      </c>
      <c r="I38" s="122"/>
      <c r="J38" s="122"/>
      <c r="K38" s="121"/>
      <c r="L38" s="19">
        <f t="shared" si="1"/>
        <v>5</v>
      </c>
      <c r="M38" s="23"/>
      <c r="N38" s="16">
        <f>(L38/(6-M38)*5)</f>
        <v>4.166666666666667</v>
      </c>
    </row>
    <row r="39" spans="1:14" ht="21.75" thickBot="1" x14ac:dyDescent="0.4">
      <c r="A39" s="17">
        <v>6</v>
      </c>
      <c r="B39" s="18" t="s">
        <v>38</v>
      </c>
      <c r="C39" s="11">
        <v>1</v>
      </c>
      <c r="D39" s="11">
        <v>1</v>
      </c>
      <c r="E39" s="11">
        <v>1</v>
      </c>
      <c r="F39" s="22">
        <v>1</v>
      </c>
      <c r="G39" s="22">
        <v>1</v>
      </c>
      <c r="H39" s="22">
        <v>1</v>
      </c>
      <c r="I39" s="22">
        <v>1</v>
      </c>
      <c r="J39" s="50">
        <v>1</v>
      </c>
      <c r="K39" s="51"/>
      <c r="L39" s="19">
        <f t="shared" si="1"/>
        <v>8</v>
      </c>
      <c r="M39" s="20"/>
      <c r="N39" s="16">
        <f>(L39/(8-M39)*5)</f>
        <v>5</v>
      </c>
    </row>
    <row r="40" spans="1:14" ht="21.75" thickBot="1" x14ac:dyDescent="0.4">
      <c r="A40" s="33"/>
      <c r="B40" s="34"/>
      <c r="C40" s="35"/>
      <c r="D40" s="35"/>
      <c r="E40" s="35"/>
      <c r="F40" s="35"/>
      <c r="G40" s="35"/>
      <c r="H40" s="90" t="s">
        <v>27</v>
      </c>
      <c r="I40" s="91"/>
      <c r="J40" s="91"/>
      <c r="K40" s="92"/>
      <c r="L40" s="36">
        <f>SUM(N34:N39)</f>
        <v>27.753968253968257</v>
      </c>
      <c r="M40" s="37"/>
      <c r="N40" s="38"/>
    </row>
    <row r="41" spans="1:14" ht="22.5" thickTop="1" thickBot="1" x14ac:dyDescent="0.4">
      <c r="A41" s="33"/>
      <c r="B41" s="39"/>
      <c r="C41" s="40"/>
      <c r="D41" s="41"/>
      <c r="E41" s="37"/>
      <c r="F41" s="37"/>
      <c r="G41" s="37"/>
      <c r="H41" s="90" t="s">
        <v>28</v>
      </c>
      <c r="I41" s="91"/>
      <c r="J41" s="91"/>
      <c r="K41" s="92"/>
      <c r="L41" s="36">
        <v>6</v>
      </c>
      <c r="M41" s="37"/>
      <c r="N41" s="38"/>
    </row>
    <row r="42" spans="1:14" ht="22.5" thickTop="1" thickBot="1" x14ac:dyDescent="0.4">
      <c r="A42" s="33"/>
      <c r="B42" s="37"/>
      <c r="C42" s="37"/>
      <c r="D42" s="37"/>
      <c r="E42" s="37"/>
      <c r="F42" s="37"/>
      <c r="G42" s="37"/>
      <c r="H42" s="87" t="s">
        <v>29</v>
      </c>
      <c r="I42" s="88"/>
      <c r="J42" s="88"/>
      <c r="K42" s="89"/>
      <c r="L42" s="42">
        <f>(L40/L41)</f>
        <v>4.6256613756613758</v>
      </c>
      <c r="M42" s="43"/>
      <c r="N42" s="44"/>
    </row>
    <row r="43" spans="1:14" ht="21.75" thickBot="1" x14ac:dyDescent="0.4">
      <c r="A43" s="46"/>
      <c r="B43" s="47"/>
      <c r="C43" s="47"/>
      <c r="D43" s="47"/>
      <c r="E43" s="47"/>
      <c r="F43" s="47"/>
      <c r="G43" s="47"/>
      <c r="H43" s="87" t="s">
        <v>30</v>
      </c>
      <c r="I43" s="88"/>
      <c r="J43" s="88"/>
      <c r="K43" s="89"/>
      <c r="L43" s="48" t="str">
        <f>IF(L42=5,"ดีเยี่ยม",IF(L42&gt;=4,"ดีมาก",IF(L42&gt;=3,"ดี",IF(L42&gt;=2,"พอใช้",IF(L42&gt;=1,"ต้องปรับปรุง","ไม่มีการปฏิบัติตามมาตรฐาน")))))</f>
        <v>ดีมาก</v>
      </c>
      <c r="M43" s="49"/>
      <c r="N43" s="49"/>
    </row>
    <row r="44" spans="1:14" ht="23.25" x14ac:dyDescent="0.35">
      <c r="A44" s="52"/>
      <c r="B44" s="53"/>
      <c r="C44" s="53"/>
      <c r="D44" s="53"/>
      <c r="E44" s="53"/>
      <c r="F44" s="53"/>
      <c r="G44" s="4"/>
      <c r="H44" s="4"/>
      <c r="I44" s="4"/>
      <c r="J44" s="4"/>
      <c r="K44" s="4"/>
      <c r="L44" s="54"/>
      <c r="M44" s="45"/>
      <c r="N44" s="45"/>
    </row>
    <row r="45" spans="1:14" ht="28.5" x14ac:dyDescent="0.35">
      <c r="A45" s="93" t="s">
        <v>39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:14" ht="28.5" x14ac:dyDescent="0.35">
      <c r="A46" s="96" t="s">
        <v>32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</row>
    <row r="47" spans="1:14" ht="23.25" x14ac:dyDescent="0.35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</row>
    <row r="48" spans="1:14" ht="47.25" x14ac:dyDescent="0.35">
      <c r="A48" s="102" t="s">
        <v>1</v>
      </c>
      <c r="B48" s="104" t="s">
        <v>2</v>
      </c>
      <c r="C48" s="106" t="s">
        <v>3</v>
      </c>
      <c r="D48" s="106"/>
      <c r="E48" s="106"/>
      <c r="F48" s="106"/>
      <c r="G48" s="106"/>
      <c r="H48" s="106"/>
      <c r="I48" s="106"/>
      <c r="J48" s="106"/>
      <c r="K48" s="107"/>
      <c r="L48" s="5" t="s">
        <v>4</v>
      </c>
      <c r="M48" s="108" t="s">
        <v>5</v>
      </c>
      <c r="N48" s="109" t="s">
        <v>6</v>
      </c>
    </row>
    <row r="49" spans="1:14" ht="21.75" thickBot="1" x14ac:dyDescent="0.4">
      <c r="A49" s="103"/>
      <c r="B49" s="105"/>
      <c r="C49" s="6">
        <v>1</v>
      </c>
      <c r="D49" s="6">
        <v>2</v>
      </c>
      <c r="E49" s="6">
        <v>3</v>
      </c>
      <c r="F49" s="6">
        <v>4</v>
      </c>
      <c r="G49" s="6">
        <v>5</v>
      </c>
      <c r="H49" s="6">
        <v>6</v>
      </c>
      <c r="I49" s="6">
        <v>7</v>
      </c>
      <c r="J49" s="6">
        <v>8</v>
      </c>
      <c r="K49" s="7">
        <v>9</v>
      </c>
      <c r="L49" s="8" t="s">
        <v>7</v>
      </c>
      <c r="M49" s="108"/>
      <c r="N49" s="110"/>
    </row>
    <row r="50" spans="1:14" x14ac:dyDescent="0.35">
      <c r="A50" s="9">
        <v>1</v>
      </c>
      <c r="B50" s="10" t="s">
        <v>9</v>
      </c>
      <c r="C50" s="11">
        <v>1</v>
      </c>
      <c r="D50" s="11">
        <v>1</v>
      </c>
      <c r="E50" s="11">
        <v>1</v>
      </c>
      <c r="F50" s="11">
        <v>1</v>
      </c>
      <c r="G50" s="118"/>
      <c r="H50" s="119"/>
      <c r="I50" s="119"/>
      <c r="J50" s="119"/>
      <c r="K50" s="123"/>
      <c r="L50" s="14">
        <f t="shared" ref="L50:L58" si="2">SUM(C50:K50)</f>
        <v>4</v>
      </c>
      <c r="M50" s="15"/>
      <c r="N50" s="16">
        <f>(L50/(4-M50)*5)</f>
        <v>5</v>
      </c>
    </row>
    <row r="51" spans="1:14" x14ac:dyDescent="0.35">
      <c r="A51" s="17">
        <v>2</v>
      </c>
      <c r="B51" s="18" t="s">
        <v>40</v>
      </c>
      <c r="C51" s="11">
        <v>1</v>
      </c>
      <c r="D51" s="11">
        <v>0</v>
      </c>
      <c r="E51" s="11">
        <v>1</v>
      </c>
      <c r="F51" s="55">
        <v>1</v>
      </c>
      <c r="G51" s="122"/>
      <c r="H51" s="122"/>
      <c r="I51" s="122"/>
      <c r="J51" s="122"/>
      <c r="K51" s="121"/>
      <c r="L51" s="19">
        <f t="shared" si="2"/>
        <v>3</v>
      </c>
      <c r="M51" s="20"/>
      <c r="N51" s="16">
        <f>(L51/(4-M51)*5)</f>
        <v>3.75</v>
      </c>
    </row>
    <row r="52" spans="1:14" x14ac:dyDescent="0.35">
      <c r="A52" s="17">
        <v>3</v>
      </c>
      <c r="B52" s="18" t="s">
        <v>41</v>
      </c>
      <c r="C52" s="11" t="s">
        <v>56</v>
      </c>
      <c r="D52" s="11" t="s">
        <v>56</v>
      </c>
      <c r="E52" s="11" t="s">
        <v>56</v>
      </c>
      <c r="F52" s="11" t="s">
        <v>56</v>
      </c>
      <c r="G52" s="11" t="s">
        <v>56</v>
      </c>
      <c r="H52" s="11" t="s">
        <v>56</v>
      </c>
      <c r="I52" s="122"/>
      <c r="J52" s="122"/>
      <c r="K52" s="121"/>
      <c r="L52" s="19">
        <f t="shared" si="2"/>
        <v>0</v>
      </c>
      <c r="M52" s="23"/>
      <c r="N52" s="16">
        <f>(L52/(6-M52)*5)</f>
        <v>0</v>
      </c>
    </row>
    <row r="53" spans="1:14" x14ac:dyDescent="0.35">
      <c r="A53" s="17">
        <v>4</v>
      </c>
      <c r="B53" s="18" t="s">
        <v>12</v>
      </c>
      <c r="C53" s="11" t="s">
        <v>56</v>
      </c>
      <c r="D53" s="11" t="s">
        <v>56</v>
      </c>
      <c r="E53" s="11" t="s">
        <v>56</v>
      </c>
      <c r="F53" s="56"/>
      <c r="G53" s="57"/>
      <c r="H53" s="57"/>
      <c r="I53" s="57"/>
      <c r="J53" s="57"/>
      <c r="K53" s="58"/>
      <c r="L53" s="19">
        <f t="shared" si="2"/>
        <v>0</v>
      </c>
      <c r="M53" s="23"/>
      <c r="N53" s="16">
        <f>(L53/(3-M53)*5)</f>
        <v>0</v>
      </c>
    </row>
    <row r="54" spans="1:14" x14ac:dyDescent="0.35">
      <c r="A54" s="17">
        <v>5</v>
      </c>
      <c r="B54" s="18" t="s">
        <v>13</v>
      </c>
      <c r="C54" s="11">
        <v>1</v>
      </c>
      <c r="D54" s="11">
        <v>1</v>
      </c>
      <c r="E54" s="11">
        <v>1</v>
      </c>
      <c r="F54" s="22">
        <v>1</v>
      </c>
      <c r="G54" s="22">
        <v>1</v>
      </c>
      <c r="H54" s="22">
        <v>1</v>
      </c>
      <c r="I54" s="22">
        <v>1</v>
      </c>
      <c r="J54" s="57"/>
      <c r="K54" s="58"/>
      <c r="L54" s="19">
        <f t="shared" si="2"/>
        <v>7</v>
      </c>
      <c r="M54" s="23"/>
      <c r="N54" s="16">
        <f>(L54/(7-M54)*5)</f>
        <v>5</v>
      </c>
    </row>
    <row r="55" spans="1:14" x14ac:dyDescent="0.35">
      <c r="A55" s="17">
        <v>6</v>
      </c>
      <c r="B55" s="18" t="s">
        <v>14</v>
      </c>
      <c r="C55" s="11">
        <v>1</v>
      </c>
      <c r="D55" s="11">
        <v>1</v>
      </c>
      <c r="E55" s="11">
        <v>1</v>
      </c>
      <c r="F55" s="22">
        <v>1</v>
      </c>
      <c r="G55" s="22">
        <v>1</v>
      </c>
      <c r="H55" s="22">
        <v>1</v>
      </c>
      <c r="I55" s="111"/>
      <c r="J55" s="112"/>
      <c r="K55" s="113"/>
      <c r="L55" s="19">
        <f t="shared" si="2"/>
        <v>6</v>
      </c>
      <c r="M55" s="20"/>
      <c r="N55" s="16">
        <f>(L55/(6-M55)*5)</f>
        <v>5</v>
      </c>
    </row>
    <row r="56" spans="1:14" x14ac:dyDescent="0.35">
      <c r="A56" s="17">
        <v>7</v>
      </c>
      <c r="B56" s="18" t="s">
        <v>17</v>
      </c>
      <c r="C56" s="11">
        <v>1</v>
      </c>
      <c r="D56" s="11">
        <v>1</v>
      </c>
      <c r="E56" s="111"/>
      <c r="F56" s="112"/>
      <c r="G56" s="112"/>
      <c r="H56" s="112"/>
      <c r="I56" s="112"/>
      <c r="J56" s="112"/>
      <c r="K56" s="113"/>
      <c r="L56" s="19">
        <f t="shared" si="2"/>
        <v>2</v>
      </c>
      <c r="M56" s="20"/>
      <c r="N56" s="16">
        <f>(L56/(2-M56)*5)</f>
        <v>5</v>
      </c>
    </row>
    <row r="57" spans="1:14" x14ac:dyDescent="0.35">
      <c r="A57" s="17">
        <v>8</v>
      </c>
      <c r="B57" s="18" t="s">
        <v>18</v>
      </c>
      <c r="C57" s="11">
        <v>1</v>
      </c>
      <c r="D57" s="11">
        <v>1</v>
      </c>
      <c r="E57" s="22">
        <v>1</v>
      </c>
      <c r="F57" s="22">
        <v>1</v>
      </c>
      <c r="G57" s="24"/>
      <c r="H57" s="24"/>
      <c r="I57" s="24"/>
      <c r="J57" s="24"/>
      <c r="K57" s="26"/>
      <c r="L57" s="19">
        <f t="shared" si="2"/>
        <v>4</v>
      </c>
      <c r="M57" s="20"/>
      <c r="N57" s="16">
        <f>(L57/(4-M57)*5)</f>
        <v>5</v>
      </c>
    </row>
    <row r="58" spans="1:14" x14ac:dyDescent="0.35">
      <c r="A58" s="17">
        <v>9</v>
      </c>
      <c r="B58" s="18" t="s">
        <v>20</v>
      </c>
      <c r="C58" s="11">
        <v>1</v>
      </c>
      <c r="D58" s="11">
        <v>1</v>
      </c>
      <c r="E58" s="11">
        <v>1</v>
      </c>
      <c r="F58" s="22">
        <v>1</v>
      </c>
      <c r="G58" s="22">
        <v>0.5</v>
      </c>
      <c r="H58" s="22">
        <v>1</v>
      </c>
      <c r="I58" s="22">
        <v>1</v>
      </c>
      <c r="J58" s="111"/>
      <c r="K58" s="113"/>
      <c r="L58" s="27">
        <f t="shared" si="2"/>
        <v>6.5</v>
      </c>
      <c r="M58" s="20"/>
      <c r="N58" s="16">
        <f>(L58/(7-M58)*5)</f>
        <v>4.6428571428571432</v>
      </c>
    </row>
    <row r="59" spans="1:14" x14ac:dyDescent="0.35">
      <c r="A59" s="17">
        <v>10</v>
      </c>
      <c r="B59" s="18" t="s">
        <v>23</v>
      </c>
      <c r="C59" s="11">
        <v>1</v>
      </c>
      <c r="D59" s="11">
        <v>1</v>
      </c>
      <c r="E59" s="11">
        <v>1</v>
      </c>
      <c r="F59" s="22">
        <v>1</v>
      </c>
      <c r="G59" s="22">
        <v>1</v>
      </c>
      <c r="H59" s="22">
        <v>1</v>
      </c>
      <c r="I59" s="111"/>
      <c r="J59" s="112"/>
      <c r="K59" s="113"/>
      <c r="L59" s="19">
        <f>SUM(C59:H59)</f>
        <v>6</v>
      </c>
      <c r="M59" s="20"/>
      <c r="N59" s="16">
        <f>(L59/(6-M59)*5)</f>
        <v>5</v>
      </c>
    </row>
    <row r="60" spans="1:14" x14ac:dyDescent="0.35">
      <c r="A60" s="17">
        <v>11</v>
      </c>
      <c r="B60" s="28" t="s">
        <v>24</v>
      </c>
      <c r="C60" s="11">
        <v>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20"/>
      <c r="K60" s="121"/>
      <c r="L60" s="19">
        <f>SUM(C60:K60)</f>
        <v>7</v>
      </c>
      <c r="M60" s="20"/>
      <c r="N60" s="16">
        <f>(L60/(7-M60)*5)</f>
        <v>5</v>
      </c>
    </row>
    <row r="61" spans="1:14" x14ac:dyDescent="0.35">
      <c r="A61" s="17">
        <v>12</v>
      </c>
      <c r="B61" s="28" t="s">
        <v>25</v>
      </c>
      <c r="C61" s="11">
        <v>1</v>
      </c>
      <c r="D61" s="11">
        <v>1</v>
      </c>
      <c r="E61" s="11">
        <v>1</v>
      </c>
      <c r="F61" s="22">
        <v>1</v>
      </c>
      <c r="G61" s="22">
        <v>1</v>
      </c>
      <c r="H61" s="22">
        <v>1</v>
      </c>
      <c r="I61" s="57"/>
      <c r="J61" s="57"/>
      <c r="K61" s="58"/>
      <c r="L61" s="19">
        <f>SUM(C61:K61)</f>
        <v>6</v>
      </c>
      <c r="M61" s="29"/>
      <c r="N61" s="16">
        <f>(L61/(6-M61)*5)</f>
        <v>5</v>
      </c>
    </row>
    <row r="62" spans="1:14" x14ac:dyDescent="0.35">
      <c r="A62" s="17">
        <v>13</v>
      </c>
      <c r="B62" s="18" t="s">
        <v>42</v>
      </c>
      <c r="C62" s="11">
        <v>1</v>
      </c>
      <c r="D62" s="11">
        <v>1</v>
      </c>
      <c r="E62" s="11">
        <v>0.5</v>
      </c>
      <c r="F62" s="22">
        <v>1</v>
      </c>
      <c r="G62" s="22">
        <v>1</v>
      </c>
      <c r="H62" s="22">
        <v>1</v>
      </c>
      <c r="I62" s="22">
        <v>1</v>
      </c>
      <c r="J62" s="22">
        <v>1</v>
      </c>
      <c r="K62" s="22">
        <v>1</v>
      </c>
      <c r="L62" s="19">
        <f>SUM(C62:K62)</f>
        <v>8.5</v>
      </c>
      <c r="M62" s="20"/>
      <c r="N62" s="16">
        <f>(L62/(9-M62)*5)</f>
        <v>4.7222222222222223</v>
      </c>
    </row>
    <row r="63" spans="1:14" x14ac:dyDescent="0.35">
      <c r="A63" s="17">
        <v>14</v>
      </c>
      <c r="B63" s="18" t="s">
        <v>43</v>
      </c>
      <c r="C63" s="11" t="s">
        <v>56</v>
      </c>
      <c r="D63" s="11" t="s">
        <v>56</v>
      </c>
      <c r="E63" s="11" t="s">
        <v>56</v>
      </c>
      <c r="F63" s="11" t="s">
        <v>56</v>
      </c>
      <c r="G63" s="11" t="s">
        <v>56</v>
      </c>
      <c r="H63" s="24"/>
      <c r="I63" s="24"/>
      <c r="J63" s="24"/>
      <c r="K63" s="26"/>
      <c r="L63" s="19">
        <f>SUM(C63:K63)</f>
        <v>0</v>
      </c>
      <c r="M63" s="20"/>
      <c r="N63" s="16">
        <f>(L63/(5-M63)*5)</f>
        <v>0</v>
      </c>
    </row>
    <row r="64" spans="1:14" ht="21.75" thickBot="1" x14ac:dyDescent="0.4">
      <c r="A64" s="17">
        <v>15</v>
      </c>
      <c r="B64" s="18" t="s">
        <v>44</v>
      </c>
      <c r="C64" s="11">
        <v>1</v>
      </c>
      <c r="D64" s="11">
        <v>0</v>
      </c>
      <c r="E64" s="11">
        <v>1</v>
      </c>
      <c r="F64" s="59"/>
      <c r="G64" s="60"/>
      <c r="H64" s="61"/>
      <c r="I64" s="61"/>
      <c r="J64" s="61"/>
      <c r="K64" s="62"/>
      <c r="L64" s="19">
        <f>SUM(C64:K64)</f>
        <v>2</v>
      </c>
      <c r="M64" s="20"/>
      <c r="N64" s="16">
        <f>(L64/(3-M64)*5)</f>
        <v>3.333333333333333</v>
      </c>
    </row>
    <row r="65" spans="1:14" ht="21.75" thickBot="1" x14ac:dyDescent="0.4">
      <c r="A65" s="33"/>
      <c r="B65" s="34"/>
      <c r="C65" s="35"/>
      <c r="D65" s="35"/>
      <c r="E65" s="35"/>
      <c r="F65" s="35"/>
      <c r="G65" s="35"/>
      <c r="H65" s="90" t="s">
        <v>27</v>
      </c>
      <c r="I65" s="91"/>
      <c r="J65" s="91"/>
      <c r="K65" s="92"/>
      <c r="L65" s="36">
        <f>SUM(N50:N64)</f>
        <v>56.448412698412703</v>
      </c>
      <c r="M65" s="37"/>
      <c r="N65" s="38"/>
    </row>
    <row r="66" spans="1:14" ht="22.5" thickTop="1" thickBot="1" x14ac:dyDescent="0.4">
      <c r="A66" s="33"/>
      <c r="B66" s="39"/>
      <c r="C66" s="40"/>
      <c r="D66" s="41"/>
      <c r="E66" s="37"/>
      <c r="F66" s="37"/>
      <c r="G66" s="37"/>
      <c r="H66" s="90" t="s">
        <v>28</v>
      </c>
      <c r="I66" s="91"/>
      <c r="J66" s="91"/>
      <c r="K66" s="92"/>
      <c r="L66" s="36">
        <v>15</v>
      </c>
      <c r="M66" s="37"/>
      <c r="N66" s="38"/>
    </row>
    <row r="67" spans="1:14" ht="22.5" thickTop="1" thickBot="1" x14ac:dyDescent="0.4">
      <c r="A67" s="33"/>
      <c r="B67" s="37"/>
      <c r="C67" s="37"/>
      <c r="D67" s="37"/>
      <c r="E67" s="37"/>
      <c r="F67" s="37"/>
      <c r="G67" s="37"/>
      <c r="H67" s="87" t="s">
        <v>29</v>
      </c>
      <c r="I67" s="88"/>
      <c r="J67" s="88"/>
      <c r="K67" s="89"/>
      <c r="L67" s="42">
        <f>(L65/L66)</f>
        <v>3.7632275132275135</v>
      </c>
      <c r="M67" s="43"/>
      <c r="N67" s="44"/>
    </row>
    <row r="68" spans="1:14" ht="21.75" thickBot="1" x14ac:dyDescent="0.4">
      <c r="A68" s="46"/>
      <c r="B68" s="47"/>
      <c r="C68" s="47"/>
      <c r="D68" s="47"/>
      <c r="E68" s="47"/>
      <c r="F68" s="47"/>
      <c r="G68" s="47"/>
      <c r="H68" s="87" t="s">
        <v>30</v>
      </c>
      <c r="I68" s="88"/>
      <c r="J68" s="88"/>
      <c r="K68" s="89"/>
      <c r="L68" s="48" t="str">
        <f>IF(L67=5,"ดีเยี่ยม",IF(L67&gt;=4,"ดีมาก",IF(L67&gt;=3,"ดี",IF(L67&gt;=2,"พอใช้",IF(L67&gt;=1,"ต้องปรับปรุง","ไม่มีการปฏิบัติตามมาตรฐาน")))))</f>
        <v>ดี</v>
      </c>
      <c r="M68" s="49"/>
      <c r="N68" s="49"/>
    </row>
    <row r="69" spans="1:14" ht="28.5" x14ac:dyDescent="0.35">
      <c r="A69" s="93" t="s">
        <v>58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5"/>
    </row>
    <row r="70" spans="1:14" ht="28.5" x14ac:dyDescent="0.35">
      <c r="A70" s="96" t="s">
        <v>46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8"/>
    </row>
    <row r="71" spans="1:14" ht="23.25" x14ac:dyDescent="0.35">
      <c r="A71" s="99" t="s">
        <v>57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1"/>
    </row>
    <row r="72" spans="1:14" ht="47.25" x14ac:dyDescent="0.35">
      <c r="A72" s="102" t="s">
        <v>1</v>
      </c>
      <c r="B72" s="104" t="s">
        <v>2</v>
      </c>
      <c r="C72" s="106" t="s">
        <v>3</v>
      </c>
      <c r="D72" s="106"/>
      <c r="E72" s="106"/>
      <c r="F72" s="106"/>
      <c r="G72" s="106"/>
      <c r="H72" s="106"/>
      <c r="I72" s="106"/>
      <c r="J72" s="106"/>
      <c r="K72" s="107"/>
      <c r="L72" s="5" t="s">
        <v>4</v>
      </c>
      <c r="M72" s="108" t="s">
        <v>5</v>
      </c>
      <c r="N72" s="109" t="s">
        <v>6</v>
      </c>
    </row>
    <row r="73" spans="1:14" ht="21.75" thickBot="1" x14ac:dyDescent="0.4">
      <c r="A73" s="103"/>
      <c r="B73" s="105"/>
      <c r="C73" s="6">
        <v>1</v>
      </c>
      <c r="D73" s="6">
        <v>2</v>
      </c>
      <c r="E73" s="6">
        <v>3</v>
      </c>
      <c r="F73" s="6">
        <v>4</v>
      </c>
      <c r="G73" s="79">
        <v>5</v>
      </c>
      <c r="H73" s="79">
        <v>6</v>
      </c>
      <c r="I73" s="79">
        <v>7</v>
      </c>
      <c r="J73" s="79">
        <v>8</v>
      </c>
      <c r="K73" s="80">
        <v>9</v>
      </c>
      <c r="L73" s="8" t="s">
        <v>7</v>
      </c>
      <c r="M73" s="108"/>
      <c r="N73" s="110"/>
    </row>
    <row r="74" spans="1:14" x14ac:dyDescent="0.35">
      <c r="A74" s="9">
        <v>1</v>
      </c>
      <c r="B74" s="10" t="s">
        <v>59</v>
      </c>
      <c r="C74" s="11">
        <v>1</v>
      </c>
      <c r="D74" s="11">
        <v>1</v>
      </c>
      <c r="E74" s="11">
        <v>1</v>
      </c>
      <c r="F74" s="11">
        <v>1</v>
      </c>
      <c r="G74" s="81">
        <v>1</v>
      </c>
      <c r="H74" s="81">
        <v>1</v>
      </c>
      <c r="I74" s="81">
        <v>0.5</v>
      </c>
      <c r="J74" s="81">
        <v>1</v>
      </c>
      <c r="K74" s="81">
        <v>1</v>
      </c>
      <c r="L74" s="14">
        <f>SUM(C74:K74)</f>
        <v>8.5</v>
      </c>
      <c r="M74" s="15"/>
      <c r="N74" s="16">
        <f>(L74/(9-M74)*5)</f>
        <v>4.7222222222222223</v>
      </c>
    </row>
    <row r="75" spans="1:14" x14ac:dyDescent="0.35">
      <c r="A75" s="17">
        <v>2</v>
      </c>
      <c r="B75" s="18" t="s">
        <v>60</v>
      </c>
      <c r="C75" s="11">
        <v>1</v>
      </c>
      <c r="D75" s="11">
        <v>0.5</v>
      </c>
      <c r="E75" s="11">
        <v>1</v>
      </c>
      <c r="F75" s="82"/>
      <c r="G75" s="24"/>
      <c r="H75" s="24"/>
      <c r="I75" s="24"/>
      <c r="J75" s="24"/>
      <c r="K75" s="26"/>
      <c r="L75" s="19">
        <f>SUM(C75:E75)</f>
        <v>2.5</v>
      </c>
      <c r="M75" s="20"/>
      <c r="N75" s="16">
        <f>(L75/(3-M75)*5)</f>
        <v>4.166666666666667</v>
      </c>
    </row>
    <row r="76" spans="1:14" x14ac:dyDescent="0.35">
      <c r="A76" s="17">
        <v>3</v>
      </c>
      <c r="B76" s="18" t="s">
        <v>63</v>
      </c>
      <c r="C76" s="11">
        <v>0.5</v>
      </c>
      <c r="D76" s="11">
        <v>1</v>
      </c>
      <c r="E76" s="21">
        <v>1</v>
      </c>
      <c r="F76" s="82"/>
      <c r="G76" s="82"/>
      <c r="H76" s="82"/>
      <c r="I76" s="82"/>
      <c r="J76" s="82"/>
      <c r="K76" s="58"/>
      <c r="L76" s="19">
        <f>SUM(C76:K76)</f>
        <v>2.5</v>
      </c>
      <c r="M76" s="23"/>
      <c r="N76" s="16">
        <f>(L76/(3-M76)*5)</f>
        <v>4.166666666666667</v>
      </c>
    </row>
    <row r="77" spans="1:14" ht="21.75" thickBot="1" x14ac:dyDescent="0.4">
      <c r="A77" s="17">
        <v>4</v>
      </c>
      <c r="B77" s="18" t="s">
        <v>61</v>
      </c>
      <c r="C77" s="11" t="s">
        <v>56</v>
      </c>
      <c r="D77" s="11" t="s">
        <v>56</v>
      </c>
      <c r="E77" s="11" t="s">
        <v>56</v>
      </c>
      <c r="F77" s="57"/>
      <c r="G77" s="57"/>
      <c r="H77" s="57"/>
      <c r="I77" s="57"/>
      <c r="J77" s="57"/>
      <c r="K77" s="58"/>
      <c r="L77" s="19">
        <f>SUM(C77:K77)</f>
        <v>0</v>
      </c>
      <c r="M77" s="23"/>
      <c r="N77" s="16">
        <f>(L77/(1-M77)*5)</f>
        <v>0</v>
      </c>
    </row>
    <row r="78" spans="1:14" ht="21.75" thickBot="1" x14ac:dyDescent="0.4">
      <c r="A78" s="33"/>
      <c r="B78" s="34"/>
      <c r="C78" s="35"/>
      <c r="D78" s="35"/>
      <c r="E78" s="35"/>
      <c r="F78" s="35"/>
      <c r="G78" s="35"/>
      <c r="H78" s="90" t="s">
        <v>27</v>
      </c>
      <c r="I78" s="91"/>
      <c r="J78" s="91"/>
      <c r="K78" s="92"/>
      <c r="L78" s="36">
        <f>SUM(N74:N77)</f>
        <v>13.055555555555557</v>
      </c>
      <c r="M78" s="37"/>
      <c r="N78" s="38"/>
    </row>
    <row r="79" spans="1:14" ht="22.5" thickTop="1" thickBot="1" x14ac:dyDescent="0.4">
      <c r="A79" s="33"/>
      <c r="B79" s="39"/>
      <c r="C79" s="40"/>
      <c r="D79" s="41"/>
      <c r="E79" s="37"/>
      <c r="F79" s="37"/>
      <c r="G79" s="37"/>
      <c r="H79" s="90" t="s">
        <v>28</v>
      </c>
      <c r="I79" s="91"/>
      <c r="J79" s="91"/>
      <c r="K79" s="92"/>
      <c r="L79" s="36">
        <v>4</v>
      </c>
      <c r="M79" s="37"/>
      <c r="N79" s="38"/>
    </row>
    <row r="80" spans="1:14" ht="22.5" thickTop="1" thickBot="1" x14ac:dyDescent="0.4">
      <c r="A80" s="33"/>
      <c r="B80" s="37"/>
      <c r="C80" s="37"/>
      <c r="D80" s="37"/>
      <c r="E80" s="37"/>
      <c r="F80" s="37"/>
      <c r="G80" s="37"/>
      <c r="H80" s="87" t="s">
        <v>29</v>
      </c>
      <c r="I80" s="88"/>
      <c r="J80" s="88"/>
      <c r="K80" s="89"/>
      <c r="L80" s="42">
        <f>(L78/L79)</f>
        <v>3.2638888888888893</v>
      </c>
      <c r="M80" s="64"/>
      <c r="N80" s="44"/>
    </row>
    <row r="81" spans="1:14" ht="21.75" thickBot="1" x14ac:dyDescent="0.4">
      <c r="A81" s="46"/>
      <c r="B81" s="47"/>
      <c r="C81" s="47"/>
      <c r="D81" s="47"/>
      <c r="E81" s="47"/>
      <c r="F81" s="47"/>
      <c r="G81" s="47"/>
      <c r="H81" s="87" t="s">
        <v>30</v>
      </c>
      <c r="I81" s="88"/>
      <c r="J81" s="88"/>
      <c r="K81" s="89"/>
      <c r="L81" s="48" t="str">
        <f>IF(L80=5,"ดีเยี่ยม",IF(L80&gt;=4,"ดีมาก",IF(L80&gt;=3,"ดี",IF(L80&gt;=2,"พอใช้",IF(L80&gt;=1,"ต้องปรับปรุง","ไม่มีการปฏิบัติตามมาตรฐาน")))))</f>
        <v>ดี</v>
      </c>
      <c r="M81" s="49"/>
      <c r="N81" s="49"/>
    </row>
    <row r="95" spans="1:14" ht="23.25" x14ac:dyDescent="0.35">
      <c r="A95" s="52"/>
      <c r="B95" s="53"/>
      <c r="C95" s="53"/>
      <c r="D95" s="53"/>
      <c r="E95" s="53"/>
      <c r="F95" s="53"/>
      <c r="G95" s="4"/>
      <c r="H95" s="4"/>
      <c r="I95" s="4"/>
      <c r="J95" s="4"/>
      <c r="K95" s="4"/>
      <c r="L95" s="54"/>
      <c r="M95" s="45"/>
      <c r="N95" s="45"/>
    </row>
    <row r="96" spans="1:14" ht="28.5" x14ac:dyDescent="0.35">
      <c r="A96" s="93" t="s">
        <v>45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5"/>
    </row>
    <row r="97" spans="1:16" ht="28.5" x14ac:dyDescent="0.35">
      <c r="A97" s="96" t="s">
        <v>46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8"/>
    </row>
    <row r="98" spans="1:16" ht="23.25" x14ac:dyDescent="0.35">
      <c r="A98" s="99" t="s">
        <v>57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1"/>
    </row>
    <row r="99" spans="1:16" ht="47.25" x14ac:dyDescent="0.35">
      <c r="A99" s="102" t="s">
        <v>1</v>
      </c>
      <c r="B99" s="104" t="s">
        <v>2</v>
      </c>
      <c r="C99" s="106" t="s">
        <v>3</v>
      </c>
      <c r="D99" s="106"/>
      <c r="E99" s="106"/>
      <c r="F99" s="106"/>
      <c r="G99" s="106"/>
      <c r="H99" s="106"/>
      <c r="I99" s="106"/>
      <c r="J99" s="106"/>
      <c r="K99" s="107"/>
      <c r="L99" s="5" t="s">
        <v>4</v>
      </c>
      <c r="M99" s="108" t="s">
        <v>5</v>
      </c>
      <c r="N99" s="109" t="s">
        <v>6</v>
      </c>
    </row>
    <row r="100" spans="1:16" ht="21.75" thickBot="1" x14ac:dyDescent="0.4">
      <c r="A100" s="103"/>
      <c r="B100" s="105"/>
      <c r="C100" s="6">
        <v>1</v>
      </c>
      <c r="D100" s="6">
        <v>2</v>
      </c>
      <c r="E100" s="6">
        <v>3</v>
      </c>
      <c r="F100" s="6">
        <v>4</v>
      </c>
      <c r="G100" s="6">
        <v>5</v>
      </c>
      <c r="H100" s="6">
        <v>6</v>
      </c>
      <c r="I100" s="6">
        <v>7</v>
      </c>
      <c r="J100" s="6">
        <v>8</v>
      </c>
      <c r="K100" s="7">
        <v>9</v>
      </c>
      <c r="L100" s="8" t="s">
        <v>7</v>
      </c>
      <c r="M100" s="108"/>
      <c r="N100" s="110"/>
    </row>
    <row r="101" spans="1:16" x14ac:dyDescent="0.35">
      <c r="A101" s="9">
        <v>1</v>
      </c>
      <c r="B101" s="10" t="s">
        <v>47</v>
      </c>
      <c r="C101" s="11">
        <v>1</v>
      </c>
      <c r="D101" s="11">
        <v>1</v>
      </c>
      <c r="E101" s="11">
        <v>1</v>
      </c>
      <c r="F101" s="11">
        <v>1</v>
      </c>
      <c r="G101" s="118"/>
      <c r="H101" s="119"/>
      <c r="I101" s="119"/>
      <c r="J101" s="119"/>
      <c r="K101" s="123"/>
      <c r="L101" s="14">
        <f>SUM(C101:K101)</f>
        <v>4</v>
      </c>
      <c r="M101" s="15"/>
      <c r="N101" s="16">
        <f>(L101/(4-M101)*5)</f>
        <v>5</v>
      </c>
    </row>
    <row r="102" spans="1:16" x14ac:dyDescent="0.35">
      <c r="A102" s="17">
        <v>2</v>
      </c>
      <c r="B102" s="18" t="s">
        <v>48</v>
      </c>
      <c r="C102" s="11">
        <v>1</v>
      </c>
      <c r="D102" s="11">
        <v>1</v>
      </c>
      <c r="E102" s="11">
        <v>1</v>
      </c>
      <c r="F102" s="22">
        <v>1</v>
      </c>
      <c r="G102" s="24"/>
      <c r="H102" s="24"/>
      <c r="I102" s="24"/>
      <c r="J102" s="24"/>
      <c r="K102" s="26"/>
      <c r="L102" s="19">
        <f>SUM(C102:K102)</f>
        <v>4</v>
      </c>
      <c r="M102" s="20"/>
      <c r="N102" s="16">
        <f>(L102/(4-M102)*5)</f>
        <v>5</v>
      </c>
    </row>
    <row r="103" spans="1:16" x14ac:dyDescent="0.35">
      <c r="A103" s="17">
        <v>3</v>
      </c>
      <c r="B103" s="18" t="s">
        <v>49</v>
      </c>
      <c r="C103" s="11">
        <v>1</v>
      </c>
      <c r="D103" s="11">
        <v>1</v>
      </c>
      <c r="E103" s="21">
        <v>1</v>
      </c>
      <c r="F103" s="22">
        <v>1</v>
      </c>
      <c r="G103" s="22">
        <v>1</v>
      </c>
      <c r="H103" s="22">
        <v>1</v>
      </c>
      <c r="I103" s="22">
        <v>1</v>
      </c>
      <c r="J103" s="22">
        <v>1</v>
      </c>
      <c r="K103" s="58"/>
      <c r="L103" s="19">
        <f>SUM(C103:K103)</f>
        <v>8</v>
      </c>
      <c r="M103" s="23"/>
      <c r="N103" s="16">
        <f>(L103/(8-M103)*5)</f>
        <v>5</v>
      </c>
    </row>
    <row r="104" spans="1:16" x14ac:dyDescent="0.35">
      <c r="A104" s="17">
        <v>4</v>
      </c>
      <c r="B104" s="18" t="s">
        <v>50</v>
      </c>
      <c r="C104" s="11">
        <v>0.5</v>
      </c>
      <c r="D104" s="120"/>
      <c r="E104" s="122"/>
      <c r="F104" s="122"/>
      <c r="G104" s="122"/>
      <c r="H104" s="122"/>
      <c r="I104" s="122"/>
      <c r="J104" s="122"/>
      <c r="K104" s="121"/>
      <c r="L104" s="19">
        <f>SUM(C104:K104)</f>
        <v>0.5</v>
      </c>
      <c r="M104" s="23"/>
      <c r="N104" s="16">
        <f>(L104/(1-M104)*5)</f>
        <v>2.5</v>
      </c>
    </row>
    <row r="105" spans="1:16" ht="21.75" thickBot="1" x14ac:dyDescent="0.4">
      <c r="A105" s="17">
        <v>5</v>
      </c>
      <c r="B105" s="18" t="s">
        <v>51</v>
      </c>
      <c r="C105" s="11">
        <v>0.5</v>
      </c>
      <c r="D105" s="11">
        <v>1</v>
      </c>
      <c r="E105" s="11">
        <v>1</v>
      </c>
      <c r="F105" s="28">
        <v>1</v>
      </c>
      <c r="G105" s="28">
        <v>1</v>
      </c>
      <c r="H105" s="63">
        <v>1</v>
      </c>
      <c r="I105" s="63">
        <v>1</v>
      </c>
      <c r="J105" s="63"/>
      <c r="K105" s="63"/>
      <c r="L105" s="19">
        <f>SUM(C105:K105)</f>
        <v>6.5</v>
      </c>
      <c r="M105" s="23"/>
      <c r="N105" s="16">
        <f>(L105/(7-M105)*5)</f>
        <v>4.6428571428571432</v>
      </c>
    </row>
    <row r="106" spans="1:16" ht="21.75" thickBot="1" x14ac:dyDescent="0.4">
      <c r="A106" s="33"/>
      <c r="B106" s="34"/>
      <c r="C106" s="35"/>
      <c r="D106" s="35"/>
      <c r="E106" s="35"/>
      <c r="F106" s="35"/>
      <c r="G106" s="35"/>
      <c r="H106" s="90" t="s">
        <v>27</v>
      </c>
      <c r="I106" s="91"/>
      <c r="J106" s="91"/>
      <c r="K106" s="92"/>
      <c r="L106" s="36">
        <f>SUM(N101:N105)</f>
        <v>22.142857142857142</v>
      </c>
      <c r="M106" s="37"/>
      <c r="N106" s="38"/>
    </row>
    <row r="107" spans="1:16" ht="22.5" thickTop="1" thickBot="1" x14ac:dyDescent="0.4">
      <c r="A107" s="33"/>
      <c r="B107" s="39"/>
      <c r="C107" s="40"/>
      <c r="D107" s="41"/>
      <c r="E107" s="37"/>
      <c r="F107" s="37"/>
      <c r="G107" s="37"/>
      <c r="H107" s="90" t="s">
        <v>28</v>
      </c>
      <c r="I107" s="91"/>
      <c r="J107" s="91"/>
      <c r="K107" s="92"/>
      <c r="L107" s="36">
        <v>5</v>
      </c>
      <c r="M107" s="37"/>
      <c r="N107" s="38"/>
    </row>
    <row r="108" spans="1:16" ht="22.5" thickTop="1" thickBot="1" x14ac:dyDescent="0.4">
      <c r="A108" s="33"/>
      <c r="B108" s="37"/>
      <c r="C108" s="37"/>
      <c r="D108" s="37"/>
      <c r="E108" s="37"/>
      <c r="F108" s="37"/>
      <c r="G108" s="37"/>
      <c r="H108" s="87" t="s">
        <v>29</v>
      </c>
      <c r="I108" s="88"/>
      <c r="J108" s="88"/>
      <c r="K108" s="89"/>
      <c r="L108" s="42">
        <f>(L106/L107)</f>
        <v>4.4285714285714288</v>
      </c>
      <c r="M108" s="64">
        <f>L108*10/100</f>
        <v>0.44285714285714289</v>
      </c>
      <c r="N108" s="44">
        <v>0.1</v>
      </c>
    </row>
    <row r="109" spans="1:16" ht="21.75" thickBot="1" x14ac:dyDescent="0.4">
      <c r="A109" s="46"/>
      <c r="B109" s="47"/>
      <c r="C109" s="47"/>
      <c r="D109" s="47"/>
      <c r="E109" s="47"/>
      <c r="F109" s="47"/>
      <c r="G109" s="47"/>
      <c r="H109" s="87" t="s">
        <v>30</v>
      </c>
      <c r="I109" s="88"/>
      <c r="J109" s="88"/>
      <c r="K109" s="89"/>
      <c r="L109" s="48" t="str">
        <f>IF(L108=5,"ดีเยี่ยม",IF(L108&gt;=4,"ดีมาก",IF(L108&gt;=3,"ดี",IF(L108&gt;=2,"พอใช้",IF(L108&gt;=1,"ต้องปรับปรุง","ไม่มีการปฏิบัติตามมาตรฐาน")))))</f>
        <v>ดีมาก</v>
      </c>
      <c r="M109" s="49"/>
      <c r="N109" s="49"/>
    </row>
    <row r="110" spans="1:16" ht="21.75" thickBot="1" x14ac:dyDescent="0.4">
      <c r="A110" s="65"/>
      <c r="B110" s="37"/>
      <c r="C110" s="37"/>
      <c r="D110" s="37"/>
      <c r="E110" s="37"/>
      <c r="F110" s="37"/>
      <c r="G110" s="37"/>
      <c r="H110" s="66"/>
      <c r="I110" s="66"/>
      <c r="J110" s="66"/>
      <c r="K110" s="66"/>
      <c r="L110" s="67"/>
      <c r="M110" s="49"/>
      <c r="N110" s="49"/>
    </row>
    <row r="111" spans="1:16" ht="22.5" thickTop="1" thickBot="1" x14ac:dyDescent="0.4">
      <c r="I111" s="68" t="s">
        <v>52</v>
      </c>
      <c r="J111" s="69"/>
      <c r="K111" s="69"/>
      <c r="L111" s="69"/>
      <c r="M111" s="70">
        <f>M108+M67+M42+M26</f>
        <v>0.44285714285714289</v>
      </c>
      <c r="N111" s="71">
        <v>1</v>
      </c>
      <c r="O111" s="72" t="s">
        <v>53</v>
      </c>
      <c r="P111" s="73" t="s">
        <v>54</v>
      </c>
    </row>
    <row r="112" spans="1:16" ht="21.75" thickTop="1" x14ac:dyDescent="0.35">
      <c r="B112" s="74"/>
      <c r="M112" s="75"/>
      <c r="N112" s="76"/>
      <c r="O112" s="77"/>
      <c r="P112" s="78"/>
    </row>
  </sheetData>
  <mergeCells count="86">
    <mergeCell ref="H109:K109"/>
    <mergeCell ref="A96:N96"/>
    <mergeCell ref="A97:N97"/>
    <mergeCell ref="A98:N98"/>
    <mergeCell ref="A99:A100"/>
    <mergeCell ref="B99:B100"/>
    <mergeCell ref="C99:K99"/>
    <mergeCell ref="M99:M100"/>
    <mergeCell ref="N99:N100"/>
    <mergeCell ref="G101:K101"/>
    <mergeCell ref="D104:K104"/>
    <mergeCell ref="H106:K106"/>
    <mergeCell ref="H107:K107"/>
    <mergeCell ref="H108:K108"/>
    <mergeCell ref="H68:K68"/>
    <mergeCell ref="G50:K50"/>
    <mergeCell ref="G51:K51"/>
    <mergeCell ref="I52:K52"/>
    <mergeCell ref="I55:K55"/>
    <mergeCell ref="E56:K56"/>
    <mergeCell ref="J58:K58"/>
    <mergeCell ref="I59:K59"/>
    <mergeCell ref="J60:K60"/>
    <mergeCell ref="H65:K65"/>
    <mergeCell ref="H66:K66"/>
    <mergeCell ref="H67:K67"/>
    <mergeCell ref="H42:K42"/>
    <mergeCell ref="H43:K43"/>
    <mergeCell ref="A45:N45"/>
    <mergeCell ref="A46:N46"/>
    <mergeCell ref="A47:N47"/>
    <mergeCell ref="A48:A49"/>
    <mergeCell ref="B48:B49"/>
    <mergeCell ref="C48:K48"/>
    <mergeCell ref="M48:M49"/>
    <mergeCell ref="N48:N49"/>
    <mergeCell ref="H41:K41"/>
    <mergeCell ref="A30:N30"/>
    <mergeCell ref="A31:N31"/>
    <mergeCell ref="A32:A33"/>
    <mergeCell ref="B32:B33"/>
    <mergeCell ref="C32:K32"/>
    <mergeCell ref="M32:M33"/>
    <mergeCell ref="N32:N33"/>
    <mergeCell ref="H34:J34"/>
    <mergeCell ref="J35:K35"/>
    <mergeCell ref="H37:K37"/>
    <mergeCell ref="I38:K38"/>
    <mergeCell ref="H40:K40"/>
    <mergeCell ref="A29:N29"/>
    <mergeCell ref="F13:K13"/>
    <mergeCell ref="E14:K14"/>
    <mergeCell ref="J17:K17"/>
    <mergeCell ref="H18:K18"/>
    <mergeCell ref="J19:K19"/>
    <mergeCell ref="I20:K20"/>
    <mergeCell ref="F22:K22"/>
    <mergeCell ref="H24:K24"/>
    <mergeCell ref="H25:K25"/>
    <mergeCell ref="H26:K26"/>
    <mergeCell ref="H27:K27"/>
    <mergeCell ref="I11:K11"/>
    <mergeCell ref="A1:N1"/>
    <mergeCell ref="A2:L2"/>
    <mergeCell ref="A3:A4"/>
    <mergeCell ref="B3:B4"/>
    <mergeCell ref="C3:K3"/>
    <mergeCell ref="M3:M4"/>
    <mergeCell ref="N3:N4"/>
    <mergeCell ref="F6:K6"/>
    <mergeCell ref="H7:K7"/>
    <mergeCell ref="J8:K8"/>
    <mergeCell ref="F9:K9"/>
    <mergeCell ref="J10:K10"/>
    <mergeCell ref="H81:K81"/>
    <mergeCell ref="H78:K78"/>
    <mergeCell ref="H79:K79"/>
    <mergeCell ref="H80:K80"/>
    <mergeCell ref="A69:N69"/>
    <mergeCell ref="A70:N70"/>
    <mergeCell ref="A71:N71"/>
    <mergeCell ref="A72:A73"/>
    <mergeCell ref="B72:B73"/>
    <mergeCell ref="C72:K72"/>
    <mergeCell ref="M72:M73"/>
    <mergeCell ref="N72:N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8B69-6E8A-441F-B1F1-9517A89030CE}">
  <dimension ref="A1:AH13"/>
  <sheetViews>
    <sheetView topLeftCell="H1" workbookViewId="0">
      <selection activeCell="X11" sqref="X11"/>
    </sheetView>
  </sheetViews>
  <sheetFormatPr defaultRowHeight="14.25" x14ac:dyDescent="0.2"/>
  <cols>
    <col min="2" max="2" width="31.25" customWidth="1"/>
  </cols>
  <sheetData>
    <row r="1" spans="1:34" s="1" customFormat="1" ht="28.5" x14ac:dyDescent="0.35">
      <c r="U1" s="93" t="s">
        <v>62</v>
      </c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5"/>
    </row>
    <row r="2" spans="1:34" s="1" customFormat="1" ht="28.5" x14ac:dyDescent="0.35">
      <c r="A2" s="96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34" s="1" customFormat="1" ht="23.25" x14ac:dyDescent="0.35">
      <c r="A3" s="99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34" s="1" customFormat="1" ht="31.5" x14ac:dyDescent="0.35">
      <c r="A4" s="102" t="s">
        <v>1</v>
      </c>
      <c r="B4" s="104" t="s">
        <v>2</v>
      </c>
      <c r="C4" s="106" t="s">
        <v>3</v>
      </c>
      <c r="D4" s="106"/>
      <c r="E4" s="106"/>
      <c r="F4" s="106"/>
      <c r="G4" s="106"/>
      <c r="H4" s="106"/>
      <c r="I4" s="106"/>
      <c r="J4" s="106"/>
      <c r="K4" s="107"/>
      <c r="L4" s="107"/>
      <c r="M4" s="107"/>
      <c r="N4" s="107"/>
      <c r="O4" s="107"/>
      <c r="P4" s="107"/>
      <c r="Q4" s="107"/>
      <c r="R4" s="5" t="s">
        <v>4</v>
      </c>
      <c r="S4" s="108" t="s">
        <v>5</v>
      </c>
      <c r="T4" s="109" t="s">
        <v>6</v>
      </c>
    </row>
    <row r="5" spans="1:34" s="1" customFormat="1" ht="21.75" thickBot="1" x14ac:dyDescent="0.4">
      <c r="A5" s="103"/>
      <c r="B5" s="105"/>
      <c r="C5" s="6">
        <v>1</v>
      </c>
      <c r="D5" s="6">
        <v>2</v>
      </c>
      <c r="E5" s="6">
        <v>3</v>
      </c>
      <c r="F5" s="6">
        <v>4</v>
      </c>
      <c r="G5" s="79">
        <v>5</v>
      </c>
      <c r="H5" s="79">
        <v>6</v>
      </c>
      <c r="I5" s="79">
        <v>7</v>
      </c>
      <c r="J5" s="79">
        <v>8</v>
      </c>
      <c r="K5" s="80">
        <v>9</v>
      </c>
      <c r="L5" s="80">
        <v>10</v>
      </c>
      <c r="M5" s="80">
        <v>11</v>
      </c>
      <c r="N5" s="80">
        <v>12</v>
      </c>
      <c r="O5" s="80">
        <v>13</v>
      </c>
      <c r="P5" s="80">
        <v>14</v>
      </c>
      <c r="Q5" s="80">
        <v>15</v>
      </c>
      <c r="R5" s="8" t="s">
        <v>7</v>
      </c>
      <c r="S5" s="108"/>
      <c r="T5" s="110"/>
    </row>
    <row r="6" spans="1:34" s="1" customFormat="1" ht="21" x14ac:dyDescent="0.35">
      <c r="A6" s="9">
        <v>1</v>
      </c>
      <c r="B6" s="10" t="s">
        <v>64</v>
      </c>
      <c r="C6" s="11">
        <v>1</v>
      </c>
      <c r="D6" s="11">
        <v>1</v>
      </c>
      <c r="E6" s="11">
        <v>1</v>
      </c>
      <c r="F6" s="11">
        <v>0.5</v>
      </c>
      <c r="G6" s="83">
        <v>1</v>
      </c>
      <c r="H6" s="84">
        <v>1</v>
      </c>
      <c r="I6" s="83">
        <v>1</v>
      </c>
      <c r="J6" s="83">
        <v>1</v>
      </c>
      <c r="K6" s="83">
        <v>1</v>
      </c>
      <c r="L6" s="83">
        <v>1</v>
      </c>
      <c r="M6" s="83">
        <v>1</v>
      </c>
      <c r="N6" s="83">
        <v>1</v>
      </c>
      <c r="O6" s="83">
        <v>1</v>
      </c>
      <c r="P6" s="83">
        <v>1</v>
      </c>
      <c r="Q6" s="83">
        <v>1</v>
      </c>
      <c r="R6" s="14">
        <f>SUM(C6:Q6)</f>
        <v>14.5</v>
      </c>
      <c r="S6" s="15"/>
      <c r="T6" s="16">
        <f>(R6/(15-S6)*5)</f>
        <v>4.833333333333333</v>
      </c>
    </row>
    <row r="7" spans="1:34" s="1" customFormat="1" ht="21" x14ac:dyDescent="0.35">
      <c r="A7" s="17">
        <v>2</v>
      </c>
      <c r="B7" s="18" t="s">
        <v>65</v>
      </c>
      <c r="C7" s="11">
        <v>1</v>
      </c>
      <c r="D7" s="11">
        <v>0.5</v>
      </c>
      <c r="E7" s="11">
        <v>1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>
        <v>1</v>
      </c>
      <c r="O7" s="86">
        <v>1</v>
      </c>
      <c r="P7" s="86">
        <v>1</v>
      </c>
      <c r="Q7" s="86">
        <v>1</v>
      </c>
      <c r="R7" s="19">
        <f>SUM(C7:Q7)</f>
        <v>14.5</v>
      </c>
      <c r="S7" s="20"/>
      <c r="T7" s="16">
        <f>(R7/(15-S7)*5)</f>
        <v>4.833333333333333</v>
      </c>
    </row>
    <row r="8" spans="1:34" s="1" customFormat="1" ht="39" x14ac:dyDescent="0.35">
      <c r="A8" s="17">
        <v>3</v>
      </c>
      <c r="B8" s="18" t="s">
        <v>66</v>
      </c>
      <c r="C8" s="11">
        <v>1</v>
      </c>
      <c r="D8" s="11">
        <v>1</v>
      </c>
      <c r="E8" s="21">
        <v>1</v>
      </c>
      <c r="F8" s="86">
        <v>1</v>
      </c>
      <c r="G8" s="86">
        <v>1</v>
      </c>
      <c r="H8" s="86">
        <v>1</v>
      </c>
      <c r="I8" s="86">
        <v>1</v>
      </c>
      <c r="J8" s="82"/>
      <c r="K8" s="85"/>
      <c r="L8" s="85"/>
      <c r="M8" s="85"/>
      <c r="N8" s="85"/>
      <c r="O8" s="85"/>
      <c r="P8" s="85"/>
      <c r="Q8" s="58"/>
      <c r="R8" s="19">
        <f>SUM(C8:Q8)</f>
        <v>7</v>
      </c>
      <c r="S8" s="23"/>
      <c r="T8" s="16">
        <f>(R8/(7-S8)*5)</f>
        <v>5</v>
      </c>
    </row>
    <row r="9" spans="1:34" s="1" customFormat="1" ht="21.75" thickBot="1" x14ac:dyDescent="0.4">
      <c r="A9" s="17">
        <v>4</v>
      </c>
      <c r="B9" s="18" t="s">
        <v>67</v>
      </c>
      <c r="C9" s="11">
        <v>1</v>
      </c>
      <c r="D9" s="11">
        <v>1</v>
      </c>
      <c r="E9" s="11">
        <v>1</v>
      </c>
      <c r="F9" s="86">
        <v>1</v>
      </c>
      <c r="G9" s="86">
        <v>1</v>
      </c>
      <c r="H9" s="86">
        <v>1</v>
      </c>
      <c r="I9" s="86">
        <v>1</v>
      </c>
      <c r="J9" s="57"/>
      <c r="K9" s="57"/>
      <c r="L9" s="57"/>
      <c r="M9" s="57"/>
      <c r="N9" s="57"/>
      <c r="O9" s="57"/>
      <c r="P9" s="57"/>
      <c r="Q9" s="58"/>
      <c r="R9" s="19">
        <f>SUM(C9:Q9)</f>
        <v>7</v>
      </c>
      <c r="S9" s="23"/>
      <c r="T9" s="16">
        <f>(R9/(7-S9)*5)</f>
        <v>5</v>
      </c>
    </row>
    <row r="10" spans="1:34" s="1" customFormat="1" ht="21.75" thickBot="1" x14ac:dyDescent="0.4">
      <c r="A10" s="33"/>
      <c r="B10" s="34"/>
      <c r="C10" s="35"/>
      <c r="D10" s="35"/>
      <c r="E10" s="35"/>
      <c r="F10" s="35"/>
      <c r="G10" s="35"/>
      <c r="H10" s="124" t="s">
        <v>27</v>
      </c>
      <c r="I10" s="125"/>
      <c r="J10" s="91"/>
      <c r="K10" s="91"/>
      <c r="L10" s="91"/>
      <c r="M10" s="91"/>
      <c r="N10" s="91"/>
      <c r="O10" s="91"/>
      <c r="P10" s="91"/>
      <c r="Q10" s="92"/>
      <c r="R10" s="36">
        <f>SUM(T6:T9)</f>
        <v>19.666666666666664</v>
      </c>
      <c r="S10" s="37"/>
      <c r="T10" s="38"/>
    </row>
    <row r="11" spans="1:34" s="1" customFormat="1" ht="22.5" thickTop="1" thickBot="1" x14ac:dyDescent="0.4">
      <c r="A11" s="33"/>
      <c r="B11" s="39"/>
      <c r="C11" s="40"/>
      <c r="D11" s="41"/>
      <c r="E11" s="37"/>
      <c r="F11" s="37"/>
      <c r="G11" s="37"/>
      <c r="H11" s="90" t="s">
        <v>28</v>
      </c>
      <c r="I11" s="91"/>
      <c r="J11" s="91"/>
      <c r="K11" s="91"/>
      <c r="L11" s="91"/>
      <c r="M11" s="91"/>
      <c r="N11" s="91"/>
      <c r="O11" s="91"/>
      <c r="P11" s="91"/>
      <c r="Q11" s="92"/>
      <c r="R11" s="36">
        <v>4</v>
      </c>
      <c r="S11" s="37"/>
      <c r="T11" s="38"/>
    </row>
    <row r="12" spans="1:34" s="1" customFormat="1" ht="22.5" thickTop="1" thickBot="1" x14ac:dyDescent="0.4">
      <c r="A12" s="33"/>
      <c r="B12" s="37"/>
      <c r="C12" s="37"/>
      <c r="D12" s="37"/>
      <c r="E12" s="37"/>
      <c r="F12" s="37"/>
      <c r="G12" s="37"/>
      <c r="H12" s="87" t="s">
        <v>29</v>
      </c>
      <c r="I12" s="88"/>
      <c r="J12" s="88"/>
      <c r="K12" s="88"/>
      <c r="L12" s="88"/>
      <c r="M12" s="88"/>
      <c r="N12" s="88"/>
      <c r="O12" s="88"/>
      <c r="P12" s="88"/>
      <c r="Q12" s="89"/>
      <c r="R12" s="42">
        <f>(R10/R11)</f>
        <v>4.9166666666666661</v>
      </c>
      <c r="S12" s="64"/>
      <c r="T12" s="44"/>
    </row>
    <row r="13" spans="1:34" s="1" customFormat="1" ht="21.75" thickBot="1" x14ac:dyDescent="0.4">
      <c r="A13" s="46"/>
      <c r="B13" s="47"/>
      <c r="C13" s="47"/>
      <c r="D13" s="47"/>
      <c r="E13" s="47"/>
      <c r="F13" s="47"/>
      <c r="G13" s="47"/>
      <c r="H13" s="87" t="s">
        <v>30</v>
      </c>
      <c r="I13" s="88"/>
      <c r="J13" s="88"/>
      <c r="K13" s="88"/>
      <c r="L13" s="88"/>
      <c r="M13" s="88"/>
      <c r="N13" s="88"/>
      <c r="O13" s="88"/>
      <c r="P13" s="88"/>
      <c r="Q13" s="89"/>
      <c r="R13" s="48" t="str">
        <f>IF(R12=5,"ดีเยี่ยม",IF(R12&gt;=4,"ดีมาก",IF(R12&gt;=3,"ดี",IF(R12&gt;=2,"พอใช้",IF(R12&gt;=1,"ต้องปรับปรุง","ไม่มีการปฏิบัติตามมาตรฐาน")))))</f>
        <v>ดีมาก</v>
      </c>
      <c r="S13" s="49"/>
      <c r="T13" s="49"/>
    </row>
  </sheetData>
  <mergeCells count="12">
    <mergeCell ref="H13:Q13"/>
    <mergeCell ref="U1:AH1"/>
    <mergeCell ref="A2:T2"/>
    <mergeCell ref="A3:T3"/>
    <mergeCell ref="A4:A5"/>
    <mergeCell ref="B4:B5"/>
    <mergeCell ref="C4:Q4"/>
    <mergeCell ref="S4:S5"/>
    <mergeCell ref="T4:T5"/>
    <mergeCell ref="H10:Q10"/>
    <mergeCell ref="H11:Q11"/>
    <mergeCell ref="H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ศูนย์การแพทย์</vt:lpstr>
      <vt:lpstr>LAB</vt:lpstr>
    </vt:vector>
  </TitlesOfParts>
  <Company>OD Walailak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OF_SMD01</cp:lastModifiedBy>
  <dcterms:created xsi:type="dcterms:W3CDTF">2019-03-04T03:53:58Z</dcterms:created>
  <dcterms:modified xsi:type="dcterms:W3CDTF">2019-06-05T09:08:53Z</dcterms:modified>
</cp:coreProperties>
</file>